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1"/>
  </bookViews>
  <sheets>
    <sheet name="с 1 января по 31 декабря 2020" sheetId="5" r:id="rId1"/>
    <sheet name="2021" sheetId="6" r:id="rId2"/>
  </sheets>
  <calcPr calcId="144525"/>
</workbook>
</file>

<file path=xl/calcChain.xml><?xml version="1.0" encoding="utf-8"?>
<calcChain xmlns="http://schemas.openxmlformats.org/spreadsheetml/2006/main">
  <c r="F20" i="6" l="1"/>
  <c r="I33" i="6" l="1"/>
  <c r="H33" i="6"/>
  <c r="G32" i="6"/>
  <c r="E32" i="6" s="1"/>
  <c r="F32" i="6"/>
  <c r="D32" i="6"/>
  <c r="G31" i="6"/>
  <c r="E31" i="6" s="1"/>
  <c r="F31" i="6"/>
  <c r="D31" i="6" s="1"/>
  <c r="G30" i="6"/>
  <c r="E30" i="6" s="1"/>
  <c r="F30" i="6"/>
  <c r="D30" i="6" s="1"/>
  <c r="G29" i="6"/>
  <c r="E29" i="6" s="1"/>
  <c r="F29" i="6"/>
  <c r="D29" i="6" s="1"/>
  <c r="G28" i="6"/>
  <c r="E28" i="6" s="1"/>
  <c r="F28" i="6"/>
  <c r="D28" i="6"/>
  <c r="G27" i="6"/>
  <c r="E27" i="6" s="1"/>
  <c r="F27" i="6"/>
  <c r="D27" i="6"/>
  <c r="G26" i="6"/>
  <c r="E26" i="6" s="1"/>
  <c r="F26" i="6"/>
  <c r="D26" i="6" s="1"/>
  <c r="G25" i="6"/>
  <c r="E25" i="6" s="1"/>
  <c r="F25" i="6"/>
  <c r="D25" i="6"/>
  <c r="G24" i="6"/>
  <c r="E24" i="6" s="1"/>
  <c r="F24" i="6"/>
  <c r="D24" i="6" s="1"/>
  <c r="G23" i="6"/>
  <c r="F23" i="6"/>
  <c r="D23" i="6" s="1"/>
  <c r="E23" i="6"/>
  <c r="G22" i="6"/>
  <c r="E22" i="6" s="1"/>
  <c r="F22" i="6"/>
  <c r="D22" i="6" s="1"/>
  <c r="G21" i="6"/>
  <c r="E21" i="6" s="1"/>
  <c r="F21" i="6"/>
  <c r="D21" i="6" s="1"/>
  <c r="G20" i="6"/>
  <c r="E20" i="6" s="1"/>
  <c r="D20" i="6"/>
  <c r="G19" i="6"/>
  <c r="E19" i="6" s="1"/>
  <c r="F19" i="6"/>
  <c r="D19" i="6" s="1"/>
  <c r="G18" i="6"/>
  <c r="E18" i="6" s="1"/>
  <c r="F18" i="6"/>
  <c r="D18" i="6" s="1"/>
  <c r="G17" i="6"/>
  <c r="E17" i="6" s="1"/>
  <c r="F17" i="6"/>
  <c r="D17" i="6" s="1"/>
  <c r="G16" i="6"/>
  <c r="E16" i="6" s="1"/>
  <c r="F16" i="6"/>
  <c r="D16" i="6" s="1"/>
  <c r="G15" i="6"/>
  <c r="E15" i="6" s="1"/>
  <c r="F15" i="6"/>
  <c r="D15" i="6" s="1"/>
  <c r="G14" i="6"/>
  <c r="E14" i="6" s="1"/>
  <c r="F14" i="6"/>
  <c r="D14" i="6" s="1"/>
  <c r="G11" i="6"/>
  <c r="E11" i="6" s="1"/>
  <c r="F11" i="6"/>
  <c r="D11" i="6" s="1"/>
  <c r="D33" i="6" l="1"/>
  <c r="D34" i="6" s="1"/>
  <c r="E33" i="6"/>
  <c r="E34" i="6" s="1"/>
  <c r="H34" i="5"/>
  <c r="D24" i="5"/>
  <c r="E24" i="5"/>
  <c r="F24" i="5"/>
  <c r="G24" i="5"/>
  <c r="D35" i="6" l="1"/>
  <c r="I34" i="5"/>
  <c r="G33" i="5"/>
  <c r="E33" i="5" s="1"/>
  <c r="F33" i="5"/>
  <c r="D33" i="5"/>
  <c r="G32" i="5"/>
  <c r="E32" i="5" s="1"/>
  <c r="F32" i="5"/>
  <c r="D32" i="5" s="1"/>
  <c r="G31" i="5"/>
  <c r="E31" i="5" s="1"/>
  <c r="F31" i="5"/>
  <c r="D31" i="5"/>
  <c r="G30" i="5"/>
  <c r="E30" i="5" s="1"/>
  <c r="F30" i="5"/>
  <c r="D30" i="5" s="1"/>
  <c r="G29" i="5"/>
  <c r="E29" i="5" s="1"/>
  <c r="F29" i="5"/>
  <c r="D29" i="5"/>
  <c r="G28" i="5"/>
  <c r="F28" i="5"/>
  <c r="E28" i="5"/>
  <c r="D28" i="5"/>
  <c r="G27" i="5"/>
  <c r="E27" i="5" s="1"/>
  <c r="F27" i="5"/>
  <c r="D27" i="5" s="1"/>
  <c r="G26" i="5"/>
  <c r="E26" i="5" s="1"/>
  <c r="F26" i="5"/>
  <c r="D26" i="5"/>
  <c r="G25" i="5"/>
  <c r="E25" i="5" s="1"/>
  <c r="F25" i="5"/>
  <c r="D25" i="5" s="1"/>
  <c r="G23" i="5"/>
  <c r="E23" i="5" s="1"/>
  <c r="F23" i="5"/>
  <c r="D23" i="5"/>
  <c r="G22" i="5"/>
  <c r="E22" i="5" s="1"/>
  <c r="F22" i="5"/>
  <c r="D22" i="5"/>
  <c r="G21" i="5"/>
  <c r="E21" i="5" s="1"/>
  <c r="F21" i="5"/>
  <c r="D21" i="5" s="1"/>
  <c r="G20" i="5"/>
  <c r="E20" i="5" s="1"/>
  <c r="F20" i="5"/>
  <c r="D20" i="5" s="1"/>
  <c r="G19" i="5"/>
  <c r="E19" i="5" s="1"/>
  <c r="F19" i="5"/>
  <c r="D19" i="5" s="1"/>
  <c r="G18" i="5"/>
  <c r="E18" i="5" s="1"/>
  <c r="F18" i="5"/>
  <c r="D18" i="5" s="1"/>
  <c r="G17" i="5"/>
  <c r="F17" i="5"/>
  <c r="E17" i="5"/>
  <c r="D17" i="5"/>
  <c r="G16" i="5"/>
  <c r="E16" i="5" s="1"/>
  <c r="F16" i="5"/>
  <c r="D16" i="5" s="1"/>
  <c r="G15" i="5"/>
  <c r="E15" i="5" s="1"/>
  <c r="F15" i="5"/>
  <c r="D15" i="5" s="1"/>
  <c r="G14" i="5"/>
  <c r="E14" i="5" s="1"/>
  <c r="F14" i="5"/>
  <c r="D14" i="5"/>
  <c r="G11" i="5"/>
  <c r="E11" i="5" s="1"/>
  <c r="F11" i="5"/>
  <c r="D11" i="5" s="1"/>
  <c r="D34" i="5" l="1"/>
  <c r="D35" i="5" s="1"/>
  <c r="E34" i="5"/>
  <c r="E35" i="5" s="1"/>
  <c r="D36" i="5" l="1"/>
</calcChain>
</file>

<file path=xl/sharedStrings.xml><?xml version="1.0" encoding="utf-8"?>
<sst xmlns="http://schemas.openxmlformats.org/spreadsheetml/2006/main" count="95" uniqueCount="49">
  <si>
    <t xml:space="preserve">Смета доходов и расходов </t>
  </si>
  <si>
    <t>по содержанию и текущему  ремонту общего имущества</t>
  </si>
  <si>
    <r>
      <t xml:space="preserve">для многоквартирного дома по адресу </t>
    </r>
    <r>
      <rPr>
        <b/>
        <sz val="12"/>
        <rFont val="Arial"/>
        <family val="2"/>
        <charset val="204"/>
      </rPr>
      <t>ул. Беринга д.13</t>
    </r>
  </si>
  <si>
    <t xml:space="preserve"> общей площадью (м.кв.)</t>
  </si>
  <si>
    <t>Наименование статей доходов</t>
  </si>
  <si>
    <t>Доход:</t>
  </si>
  <si>
    <t>Содержание и ремонт: Начислено</t>
  </si>
  <si>
    <t>Расход:</t>
  </si>
  <si>
    <t>№ п/п</t>
  </si>
  <si>
    <t>Наименование статей расходов</t>
  </si>
  <si>
    <t>Аварийно-диспетчерская служба</t>
  </si>
  <si>
    <t>ЕДДС "051"</t>
  </si>
  <si>
    <t xml:space="preserve">Дератизация и Дизенсекция </t>
  </si>
  <si>
    <t>Обслуживание вентиляции</t>
  </si>
  <si>
    <t>Профосмотры и текущий ремонт внутридомовых сетей  Водоотведения</t>
  </si>
  <si>
    <t>Профосмотры и текущий ремонт внутридомовых сетей  Водоснабжения</t>
  </si>
  <si>
    <t>Профосмотры и текущий ремонт внутридомовых сетей  Отопления</t>
  </si>
  <si>
    <t>Профосмотры и текущий ремонт внутридомовых сетей  Электроснабжения</t>
  </si>
  <si>
    <t xml:space="preserve">Ремонт\прочистка внутренней канализации </t>
  </si>
  <si>
    <t>Санитарное содержание  придомовой территории</t>
  </si>
  <si>
    <t>Санитарное содержание лестничных клеток</t>
  </si>
  <si>
    <t>Содержание контейнерной площадки</t>
  </si>
  <si>
    <t>Содержание мусоропровода</t>
  </si>
  <si>
    <t>Техническое обслуживание лифтов</t>
  </si>
  <si>
    <t>Формирование и доставка квитанций</t>
  </si>
  <si>
    <t>Итого расходов</t>
  </si>
  <si>
    <t xml:space="preserve">Результат по начислению:                                              ("+" экономия, "-" перерасход) </t>
  </si>
  <si>
    <t>Результат по начислению:                                              ("+" экономия, "-" перерасход) с 1 января по 31 декабря 2018</t>
  </si>
  <si>
    <t>Механизированная уборка</t>
  </si>
  <si>
    <t>Материалы, преобретенные для обслуживания МКД</t>
  </si>
  <si>
    <t>Локальный ремонт кровельного покрытия кровли, ремонт штукатурного слоя фасада  машинного отделения</t>
  </si>
  <si>
    <t>за период c 1 января 2020 г. по 31 декабря 2020 г.</t>
  </si>
  <si>
    <t>Сумма                                        (руб / отчетный период)                                       с 1 января                     по 31 июля 2020</t>
  </si>
  <si>
    <t>Сумма                                        (руб / отчетный период)                   с 1 августа                          по 31 декабря 2020</t>
  </si>
  <si>
    <t>Сумма          (руб/месяц)                      с 1 января                     по 31 июля 2020</t>
  </si>
  <si>
    <t>Сумма          (руб/месяц)                         с 1 августа                                по 31 декабря 2020</t>
  </si>
  <si>
    <t>Тариф                       (руб/ с 1 м2)                       с 1 января                                 по 31 июля 2020</t>
  </si>
  <si>
    <t>Тариф                       (руб/ с 1 м2)                        с 1 августа                           по 31 декабря 2020</t>
  </si>
  <si>
    <t>Расходы по управлению МКД</t>
  </si>
  <si>
    <t>Текуший ремонт конструктивных элементов здания</t>
  </si>
  <si>
    <t>за период c 1 января 2021 г. по 31 декабря 2021 г.</t>
  </si>
  <si>
    <t>Сумма                                        (руб / отчетный период)                                       с 1 января                     по 31 июля 2021</t>
  </si>
  <si>
    <t>Сумма                                        (руб / отчетный период)                   с 1 августа                          по 31 декабря 2021</t>
  </si>
  <si>
    <t>Сумма          (руб/месяц)                      с 1 января                     по 31 июля 2021</t>
  </si>
  <si>
    <t>Сумма          (руб/месяц)                         с 1 августа                                по 31 декабря 2021</t>
  </si>
  <si>
    <t>Тариф                       (руб/ с 1 м2)                       с 1 января                                 по 31 июля 2021</t>
  </si>
  <si>
    <t>Тариф                       (руб/ с 1 м2)                        с 1 августа                           по 31 декабря 2021</t>
  </si>
  <si>
    <t>Ремонт межпанельных швов</t>
  </si>
  <si>
    <t>Результат по начислению:                                              ("+" экономия, "-" перерасход) с 1 января по 31 декабря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</si>
</sst>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u/>
      <sz val="14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i/>
      <sz val="12"/>
      <name val="Arial"/>
      <family val="2"/>
      <charset val="204"/>
    </font>
    <font>
      <b/>
      <sz val="9"/>
      <name val="Arial"/>
      <family val="2"/>
      <charset val="204"/>
    </font>
    <font>
      <b/>
      <sz val="8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Alignment="1">
      <alignment horizontal="left"/>
    </xf>
    <xf numFmtId="0" fontId="2" fillId="0" borderId="0" xfId="0" applyNumberFormat="1" applyFont="1" applyAlignment="1">
      <alignment wrapText="1"/>
    </xf>
    <xf numFmtId="0" fontId="5" fillId="0" borderId="0" xfId="0" applyFont="1" applyAlignment="1">
      <alignment horizontal="left"/>
    </xf>
    <xf numFmtId="0" fontId="8" fillId="2" borderId="4" xfId="0" applyFont="1" applyFill="1" applyBorder="1" applyAlignment="1">
      <alignment horizontal="center"/>
    </xf>
    <xf numFmtId="0" fontId="5" fillId="2" borderId="7" xfId="0" applyNumberFormat="1" applyFont="1" applyFill="1" applyBorder="1" applyAlignment="1">
      <alignment horizontal="right"/>
    </xf>
    <xf numFmtId="4" fontId="3" fillId="0" borderId="0" xfId="0" applyNumberFormat="1" applyFont="1" applyAlignment="1">
      <alignment horizont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vertical="center"/>
    </xf>
    <xf numFmtId="0" fontId="6" fillId="0" borderId="18" xfId="0" applyNumberFormat="1" applyFont="1" applyBorder="1" applyAlignment="1">
      <alignment vertical="center"/>
    </xf>
    <xf numFmtId="0" fontId="6" fillId="0" borderId="12" xfId="0" applyNumberFormat="1" applyFont="1" applyBorder="1" applyAlignment="1">
      <alignment vertical="center"/>
    </xf>
    <xf numFmtId="0" fontId="6" fillId="0" borderId="10" xfId="0" applyNumberFormat="1" applyFont="1" applyBorder="1" applyAlignment="1">
      <alignment horizontal="center" vertical="center"/>
    </xf>
    <xf numFmtId="4" fontId="8" fillId="0" borderId="10" xfId="0" applyNumberFormat="1" applyFont="1" applyBorder="1" applyAlignment="1"/>
    <xf numFmtId="4" fontId="5" fillId="0" borderId="19" xfId="0" applyNumberFormat="1" applyFont="1" applyBorder="1" applyAlignment="1">
      <alignment vertical="center"/>
    </xf>
    <xf numFmtId="2" fontId="8" fillId="0" borderId="10" xfId="0" applyNumberFormat="1" applyFont="1" applyBorder="1" applyAlignment="1"/>
    <xf numFmtId="2" fontId="5" fillId="0" borderId="9" xfId="0" applyNumberFormat="1" applyFont="1" applyBorder="1" applyAlignment="1">
      <alignment vertical="center"/>
    </xf>
    <xf numFmtId="2" fontId="8" fillId="0" borderId="6" xfId="0" applyNumberFormat="1" applyFont="1" applyBorder="1" applyAlignment="1"/>
    <xf numFmtId="2" fontId="8" fillId="2" borderId="6" xfId="0" applyNumberFormat="1" applyFont="1" applyFill="1" applyBorder="1" applyAlignment="1"/>
    <xf numFmtId="0" fontId="6" fillId="0" borderId="21" xfId="0" applyNumberFormat="1" applyFont="1" applyBorder="1" applyAlignment="1">
      <alignment vertical="center"/>
    </xf>
    <xf numFmtId="0" fontId="6" fillId="0" borderId="22" xfId="0" applyNumberFormat="1" applyFont="1" applyBorder="1" applyAlignment="1">
      <alignment vertical="center"/>
    </xf>
    <xf numFmtId="0" fontId="6" fillId="0" borderId="24" xfId="0" applyNumberFormat="1" applyFont="1" applyBorder="1" applyAlignment="1">
      <alignment vertical="center"/>
    </xf>
    <xf numFmtId="0" fontId="6" fillId="0" borderId="23" xfId="0" applyNumberFormat="1" applyFont="1" applyBorder="1" applyAlignment="1">
      <alignment horizontal="center" vertical="center"/>
    </xf>
    <xf numFmtId="0" fontId="6" fillId="0" borderId="18" xfId="0" applyNumberFormat="1" applyFont="1" applyBorder="1" applyAlignment="1">
      <alignment horizontal="center" vertical="center"/>
    </xf>
    <xf numFmtId="0" fontId="6" fillId="0" borderId="22" xfId="0" applyNumberFormat="1" applyFont="1" applyBorder="1" applyAlignment="1">
      <alignment horizontal="center" vertical="center"/>
    </xf>
    <xf numFmtId="4" fontId="5" fillId="0" borderId="19" xfId="0" applyNumberFormat="1" applyFont="1" applyBorder="1" applyAlignment="1">
      <alignment horizontal="right" vertical="center"/>
    </xf>
    <xf numFmtId="4" fontId="8" fillId="0" borderId="10" xfId="0" applyNumberFormat="1" applyFont="1" applyBorder="1" applyAlignment="1">
      <alignment horizontal="right" wrapText="1"/>
    </xf>
    <xf numFmtId="4" fontId="8" fillId="0" borderId="18" xfId="0" applyNumberFormat="1" applyFont="1" applyBorder="1" applyAlignment="1">
      <alignment horizontal="right" wrapText="1"/>
    </xf>
    <xf numFmtId="4" fontId="5" fillId="0" borderId="19" xfId="0" applyNumberFormat="1" applyFont="1" applyBorder="1" applyAlignment="1">
      <alignment horizontal="center" vertical="center" wrapText="1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0" xfId="0" applyBorder="1" applyAlignment="1">
      <alignment horizontal="left"/>
    </xf>
    <xf numFmtId="4" fontId="5" fillId="0" borderId="28" xfId="0" applyNumberFormat="1" applyFont="1" applyBorder="1" applyAlignment="1">
      <alignment horizontal="right" wrapText="1"/>
    </xf>
    <xf numFmtId="4" fontId="5" fillId="0" borderId="28" xfId="0" applyNumberFormat="1" applyFont="1" applyBorder="1" applyAlignment="1"/>
    <xf numFmtId="0" fontId="5" fillId="0" borderId="29" xfId="0" applyNumberFormat="1" applyFont="1" applyBorder="1" applyAlignment="1">
      <alignment horizontal="right"/>
    </xf>
    <xf numFmtId="0" fontId="5" fillId="0" borderId="28" xfId="0" applyNumberFormat="1" applyFont="1" applyBorder="1" applyAlignment="1"/>
    <xf numFmtId="0" fontId="5" fillId="0" borderId="30" xfId="0" applyNumberFormat="1" applyFont="1" applyBorder="1" applyAlignment="1"/>
    <xf numFmtId="0" fontId="6" fillId="0" borderId="4" xfId="0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right" wrapText="1"/>
    </xf>
    <xf numFmtId="4" fontId="8" fillId="2" borderId="10" xfId="0" applyNumberFormat="1" applyFont="1" applyFill="1" applyBorder="1" applyAlignment="1">
      <alignment horizontal="right" wrapText="1"/>
    </xf>
    <xf numFmtId="4" fontId="8" fillId="2" borderId="10" xfId="0" applyNumberFormat="1" applyFont="1" applyFill="1" applyBorder="1" applyAlignment="1"/>
    <xf numFmtId="0" fontId="2" fillId="0" borderId="0" xfId="0" applyNumberFormat="1" applyFont="1" applyAlignment="1">
      <alignment horizontal="right" wrapText="1"/>
    </xf>
    <xf numFmtId="0" fontId="6" fillId="0" borderId="1" xfId="0" applyNumberFormat="1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 wrapText="1"/>
    </xf>
    <xf numFmtId="0" fontId="2" fillId="0" borderId="0" xfId="0" applyNumberFormat="1" applyFont="1" applyAlignment="1">
      <alignment horizontal="right" wrapText="1"/>
    </xf>
    <xf numFmtId="0" fontId="4" fillId="0" borderId="0" xfId="0" applyNumberFormat="1" applyFont="1" applyAlignment="1">
      <alignment horizontal="center"/>
    </xf>
    <xf numFmtId="0" fontId="7" fillId="0" borderId="7" xfId="0" applyNumberFormat="1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wrapText="1"/>
    </xf>
    <xf numFmtId="0" fontId="8" fillId="0" borderId="10" xfId="0" applyNumberFormat="1" applyFont="1" applyBorder="1" applyAlignment="1">
      <alignment horizontal="left" wrapText="1"/>
    </xf>
    <xf numFmtId="0" fontId="8" fillId="0" borderId="11" xfId="0" applyNumberFormat="1" applyFont="1" applyBorder="1" applyAlignment="1">
      <alignment horizontal="left" wrapText="1"/>
    </xf>
    <xf numFmtId="0" fontId="8" fillId="2" borderId="10" xfId="0" applyNumberFormat="1" applyFont="1" applyFill="1" applyBorder="1" applyAlignment="1">
      <alignment horizontal="left" wrapText="1"/>
    </xf>
    <xf numFmtId="0" fontId="8" fillId="2" borderId="11" xfId="0" applyNumberFormat="1" applyFont="1" applyFill="1" applyBorder="1" applyAlignment="1">
      <alignment horizontal="left" wrapText="1"/>
    </xf>
    <xf numFmtId="0" fontId="5" fillId="0" borderId="13" xfId="0" applyNumberFormat="1" applyFont="1" applyBorder="1" applyAlignment="1">
      <alignment horizontal="right" wrapText="1"/>
    </xf>
    <xf numFmtId="4" fontId="9" fillId="0" borderId="14" xfId="0" applyNumberFormat="1" applyFont="1" applyBorder="1" applyAlignment="1">
      <alignment horizontal="center"/>
    </xf>
    <xf numFmtId="4" fontId="9" fillId="0" borderId="15" xfId="0" applyNumberFormat="1" applyFont="1" applyBorder="1" applyAlignment="1">
      <alignment horizontal="center"/>
    </xf>
    <xf numFmtId="0" fontId="5" fillId="0" borderId="8" xfId="0" applyNumberFormat="1" applyFont="1" applyBorder="1" applyAlignment="1">
      <alignment horizontal="right" vertical="center"/>
    </xf>
    <xf numFmtId="0" fontId="5" fillId="0" borderId="27" xfId="0" applyNumberFormat="1" applyFont="1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38"/>
  <sheetViews>
    <sheetView topLeftCell="A7" workbookViewId="0">
      <selection activeCell="G14" sqref="G14"/>
    </sheetView>
  </sheetViews>
  <sheetFormatPr defaultRowHeight="15" x14ac:dyDescent="0.25"/>
  <cols>
    <col min="1" max="1" width="4.140625" customWidth="1"/>
    <col min="3" max="3" width="23.85546875" customWidth="1"/>
    <col min="4" max="4" width="14.7109375" customWidth="1"/>
    <col min="5" max="6" width="13.140625" customWidth="1"/>
    <col min="7" max="8" width="14.42578125" customWidth="1"/>
    <col min="9" max="9" width="13.140625" customWidth="1"/>
  </cols>
  <sheetData>
    <row r="3" spans="1:9" ht="18" x14ac:dyDescent="0.25">
      <c r="A3" s="44" t="s">
        <v>0</v>
      </c>
      <c r="B3" s="44"/>
      <c r="C3" s="44"/>
      <c r="D3" s="44"/>
      <c r="E3" s="44"/>
      <c r="F3" s="44"/>
      <c r="G3" s="44"/>
      <c r="H3" s="44"/>
      <c r="I3" s="44"/>
    </row>
    <row r="4" spans="1:9" ht="15.75" x14ac:dyDescent="0.25">
      <c r="A4" s="45" t="s">
        <v>1</v>
      </c>
      <c r="B4" s="45"/>
      <c r="C4" s="45"/>
      <c r="D4" s="45"/>
      <c r="E4" s="45"/>
      <c r="F4" s="45"/>
      <c r="G4" s="45"/>
      <c r="H4" s="45"/>
      <c r="I4" s="45"/>
    </row>
    <row r="5" spans="1:9" ht="15.75" x14ac:dyDescent="0.25">
      <c r="A5" s="46" t="s">
        <v>2</v>
      </c>
      <c r="B5" s="46"/>
      <c r="C5" s="46"/>
      <c r="D5" s="46"/>
      <c r="E5" s="46"/>
      <c r="F5" s="46"/>
      <c r="G5" s="46"/>
      <c r="H5" s="46"/>
      <c r="I5" s="46"/>
    </row>
    <row r="6" spans="1:9" ht="15.75" x14ac:dyDescent="0.25">
      <c r="A6" s="47" t="s">
        <v>3</v>
      </c>
      <c r="B6" s="47"/>
      <c r="C6" s="47"/>
      <c r="D6" s="47"/>
      <c r="E6" s="47"/>
      <c r="F6" s="38"/>
      <c r="G6" s="6">
        <v>1707.6</v>
      </c>
      <c r="H6" s="6"/>
      <c r="I6" s="2"/>
    </row>
    <row r="7" spans="1:9" ht="15.75" x14ac:dyDescent="0.25">
      <c r="A7" s="48" t="s">
        <v>31</v>
      </c>
      <c r="B7" s="48"/>
      <c r="C7" s="48"/>
      <c r="D7" s="48"/>
      <c r="E7" s="48"/>
      <c r="F7" s="48"/>
      <c r="G7" s="48"/>
      <c r="H7" s="48"/>
      <c r="I7" s="48"/>
    </row>
    <row r="8" spans="1:9" ht="15.75" thickBot="1" x14ac:dyDescent="0.3">
      <c r="A8" s="3"/>
      <c r="B8" s="3"/>
      <c r="C8" s="3"/>
      <c r="D8" s="3"/>
      <c r="E8" s="3"/>
      <c r="F8" s="3"/>
      <c r="G8" s="3"/>
      <c r="H8" s="3"/>
      <c r="I8" s="3"/>
    </row>
    <row r="9" spans="1:9" ht="72" customHeight="1" x14ac:dyDescent="0.25">
      <c r="A9" s="42" t="s">
        <v>4</v>
      </c>
      <c r="B9" s="43"/>
      <c r="C9" s="43"/>
      <c r="D9" s="8" t="s">
        <v>32</v>
      </c>
      <c r="E9" s="8" t="s">
        <v>33</v>
      </c>
      <c r="F9" s="8" t="s">
        <v>34</v>
      </c>
      <c r="G9" s="8" t="s">
        <v>35</v>
      </c>
      <c r="H9" s="7" t="s">
        <v>36</v>
      </c>
      <c r="I9" s="7" t="s">
        <v>37</v>
      </c>
    </row>
    <row r="10" spans="1:9" x14ac:dyDescent="0.25">
      <c r="A10" s="9"/>
      <c r="B10" s="10"/>
      <c r="C10" s="10"/>
      <c r="D10" s="12" t="s">
        <v>5</v>
      </c>
      <c r="E10" s="12" t="s">
        <v>5</v>
      </c>
      <c r="F10" s="23"/>
      <c r="G10" s="10"/>
      <c r="H10" s="10"/>
      <c r="I10" s="11"/>
    </row>
    <row r="11" spans="1:9" ht="15.75" thickBot="1" x14ac:dyDescent="0.3">
      <c r="A11" s="49" t="s">
        <v>6</v>
      </c>
      <c r="B11" s="50"/>
      <c r="C11" s="50"/>
      <c r="D11" s="28">
        <f>F11*7</f>
        <v>325127.03999999998</v>
      </c>
      <c r="E11" s="14">
        <f>G11*5</f>
        <v>255456.96</v>
      </c>
      <c r="F11" s="14">
        <f>H11*G6</f>
        <v>46446.719999999994</v>
      </c>
      <c r="G11" s="14">
        <f>I11*G6</f>
        <v>51091.392</v>
      </c>
      <c r="H11" s="16">
        <v>27.2</v>
      </c>
      <c r="I11" s="16">
        <v>29.92</v>
      </c>
    </row>
    <row r="12" spans="1:9" ht="15.75" thickBot="1" x14ac:dyDescent="0.3">
      <c r="A12" s="19"/>
      <c r="B12" s="20"/>
      <c r="C12" s="20"/>
      <c r="D12" s="22" t="s">
        <v>7</v>
      </c>
      <c r="E12" s="22" t="s">
        <v>7</v>
      </c>
      <c r="F12" s="24"/>
      <c r="G12" s="20"/>
      <c r="H12" s="20"/>
      <c r="I12" s="21"/>
    </row>
    <row r="13" spans="1:9" ht="67.5" customHeight="1" x14ac:dyDescent="0.25">
      <c r="A13" s="37" t="s">
        <v>8</v>
      </c>
      <c r="B13" s="51" t="s">
        <v>9</v>
      </c>
      <c r="C13" s="51"/>
      <c r="D13" s="8" t="s">
        <v>32</v>
      </c>
      <c r="E13" s="8" t="s">
        <v>33</v>
      </c>
      <c r="F13" s="8" t="s">
        <v>34</v>
      </c>
      <c r="G13" s="8" t="s">
        <v>35</v>
      </c>
      <c r="H13" s="7" t="s">
        <v>36</v>
      </c>
      <c r="I13" s="7" t="s">
        <v>37</v>
      </c>
    </row>
    <row r="14" spans="1:9" x14ac:dyDescent="0.25">
      <c r="A14" s="4">
        <v>1</v>
      </c>
      <c r="B14" s="52" t="s">
        <v>10</v>
      </c>
      <c r="C14" s="52"/>
      <c r="D14" s="26">
        <f t="shared" ref="D14:D33" si="0">F14*7</f>
        <v>22711.079999999998</v>
      </c>
      <c r="E14" s="13">
        <f t="shared" ref="E14:E33" si="1">G14*5</f>
        <v>17844.419999999998</v>
      </c>
      <c r="F14" s="13">
        <f>H14*G6</f>
        <v>3244.4399999999996</v>
      </c>
      <c r="G14" s="13">
        <f>I14*G6</f>
        <v>3568.8839999999996</v>
      </c>
      <c r="H14" s="17">
        <v>1.9</v>
      </c>
      <c r="I14" s="17">
        <v>2.09</v>
      </c>
    </row>
    <row r="15" spans="1:9" x14ac:dyDescent="0.25">
      <c r="A15" s="4">
        <v>2</v>
      </c>
      <c r="B15" s="53" t="s">
        <v>11</v>
      </c>
      <c r="C15" s="54"/>
      <c r="D15" s="27">
        <f t="shared" si="0"/>
        <v>1792.98</v>
      </c>
      <c r="E15" s="13">
        <f t="shared" si="1"/>
        <v>1366.08</v>
      </c>
      <c r="F15" s="13">
        <f>H15*G6</f>
        <v>256.14</v>
      </c>
      <c r="G15" s="15">
        <f>I15*G6</f>
        <v>273.21600000000001</v>
      </c>
      <c r="H15" s="17">
        <v>0.15</v>
      </c>
      <c r="I15" s="17">
        <v>0.16</v>
      </c>
    </row>
    <row r="16" spans="1:9" x14ac:dyDescent="0.25">
      <c r="A16" s="4">
        <v>3</v>
      </c>
      <c r="B16" s="52" t="s">
        <v>12</v>
      </c>
      <c r="C16" s="52"/>
      <c r="D16" s="26">
        <f t="shared" si="0"/>
        <v>5976.5999999999995</v>
      </c>
      <c r="E16" s="13">
        <f t="shared" si="1"/>
        <v>4695.9000000000005</v>
      </c>
      <c r="F16" s="13">
        <f>H16*G6</f>
        <v>853.8</v>
      </c>
      <c r="G16" s="15">
        <f>I16*G6</f>
        <v>939.18000000000006</v>
      </c>
      <c r="H16" s="17">
        <v>0.5</v>
      </c>
      <c r="I16" s="17">
        <v>0.55000000000000004</v>
      </c>
    </row>
    <row r="17" spans="1:9" ht="24" customHeight="1" x14ac:dyDescent="0.25">
      <c r="A17" s="4">
        <v>5</v>
      </c>
      <c r="B17" s="52" t="s">
        <v>29</v>
      </c>
      <c r="C17" s="52"/>
      <c r="D17" s="27">
        <f t="shared" si="0"/>
        <v>32273.640000000003</v>
      </c>
      <c r="E17" s="13">
        <f t="shared" si="1"/>
        <v>23052.600000000002</v>
      </c>
      <c r="F17" s="13">
        <f>H17*G6</f>
        <v>4610.5200000000004</v>
      </c>
      <c r="G17" s="15">
        <f>I17*G6</f>
        <v>4610.5200000000004</v>
      </c>
      <c r="H17" s="17">
        <v>2.7</v>
      </c>
      <c r="I17" s="17">
        <v>2.7</v>
      </c>
    </row>
    <row r="18" spans="1:9" ht="15" customHeight="1" x14ac:dyDescent="0.25">
      <c r="A18" s="4">
        <v>6</v>
      </c>
      <c r="B18" s="52" t="s">
        <v>28</v>
      </c>
      <c r="C18" s="52"/>
      <c r="D18" s="26">
        <f t="shared" si="0"/>
        <v>22711.079999999998</v>
      </c>
      <c r="E18" s="13">
        <f t="shared" si="1"/>
        <v>17844.419999999998</v>
      </c>
      <c r="F18" s="13">
        <f>H18*G6</f>
        <v>3244.4399999999996</v>
      </c>
      <c r="G18" s="13">
        <f>I18*G6</f>
        <v>3568.8839999999996</v>
      </c>
      <c r="H18" s="17">
        <v>1.9</v>
      </c>
      <c r="I18" s="17">
        <v>2.09</v>
      </c>
    </row>
    <row r="19" spans="1:9" ht="38.25" customHeight="1" x14ac:dyDescent="0.25">
      <c r="A19" s="4">
        <v>7</v>
      </c>
      <c r="B19" s="55" t="s">
        <v>30</v>
      </c>
      <c r="C19" s="56"/>
      <c r="D19" s="39">
        <f t="shared" si="0"/>
        <v>34664.28</v>
      </c>
      <c r="E19" s="40">
        <f t="shared" si="1"/>
        <v>24760.2</v>
      </c>
      <c r="F19" s="40">
        <f>H19*G6</f>
        <v>4952.04</v>
      </c>
      <c r="G19" s="40">
        <f>I19*G6</f>
        <v>4952.04</v>
      </c>
      <c r="H19" s="18">
        <v>2.9</v>
      </c>
      <c r="I19" s="18">
        <v>2.9</v>
      </c>
    </row>
    <row r="20" spans="1:9" x14ac:dyDescent="0.25">
      <c r="A20" s="4">
        <v>8</v>
      </c>
      <c r="B20" s="52" t="s">
        <v>13</v>
      </c>
      <c r="C20" s="52"/>
      <c r="D20" s="26">
        <f t="shared" si="0"/>
        <v>956.25600000000009</v>
      </c>
      <c r="E20" s="13">
        <f t="shared" si="1"/>
        <v>768.42</v>
      </c>
      <c r="F20" s="13">
        <f>H20*G6</f>
        <v>136.608</v>
      </c>
      <c r="G20" s="15">
        <f>I20*G6</f>
        <v>153.684</v>
      </c>
      <c r="H20" s="18">
        <v>0.08</v>
      </c>
      <c r="I20" s="18">
        <v>0.09</v>
      </c>
    </row>
    <row r="21" spans="1:9" x14ac:dyDescent="0.25">
      <c r="A21" s="4">
        <v>9</v>
      </c>
      <c r="B21" s="52" t="s">
        <v>38</v>
      </c>
      <c r="C21" s="52"/>
      <c r="D21" s="26">
        <f t="shared" si="0"/>
        <v>7171.92</v>
      </c>
      <c r="E21" s="13">
        <f t="shared" si="1"/>
        <v>5635.08</v>
      </c>
      <c r="F21" s="13">
        <f>H21*G6</f>
        <v>1024.56</v>
      </c>
      <c r="G21" s="13">
        <f>I21*G6</f>
        <v>1127.0160000000001</v>
      </c>
      <c r="H21" s="17">
        <v>0.6</v>
      </c>
      <c r="I21" s="17">
        <v>0.66</v>
      </c>
    </row>
    <row r="22" spans="1:9" ht="24.75" customHeight="1" x14ac:dyDescent="0.25">
      <c r="A22" s="4">
        <v>10</v>
      </c>
      <c r="B22" s="52" t="s">
        <v>14</v>
      </c>
      <c r="C22" s="52"/>
      <c r="D22" s="26">
        <f t="shared" si="0"/>
        <v>23308.739999999998</v>
      </c>
      <c r="E22" s="13">
        <f t="shared" si="1"/>
        <v>18271.32</v>
      </c>
      <c r="F22" s="13">
        <f>H22*G6</f>
        <v>3329.8199999999997</v>
      </c>
      <c r="G22" s="13">
        <f>I22*G6</f>
        <v>3654.2640000000001</v>
      </c>
      <c r="H22" s="17">
        <v>1.95</v>
      </c>
      <c r="I22" s="17">
        <v>2.14</v>
      </c>
    </row>
    <row r="23" spans="1:9" ht="25.5" customHeight="1" x14ac:dyDescent="0.25">
      <c r="A23" s="4">
        <v>11</v>
      </c>
      <c r="B23" s="52" t="s">
        <v>15</v>
      </c>
      <c r="C23" s="52"/>
      <c r="D23" s="26">
        <f t="shared" si="0"/>
        <v>24504.059999999998</v>
      </c>
      <c r="E23" s="13">
        <f t="shared" si="1"/>
        <v>19210.5</v>
      </c>
      <c r="F23" s="13">
        <f>H23*G6</f>
        <v>3500.5799999999995</v>
      </c>
      <c r="G23" s="13">
        <f>I23*G6</f>
        <v>3842.1</v>
      </c>
      <c r="H23" s="17">
        <v>2.0499999999999998</v>
      </c>
      <c r="I23" s="17">
        <v>2.25</v>
      </c>
    </row>
    <row r="24" spans="1:9" ht="25.5" customHeight="1" x14ac:dyDescent="0.25">
      <c r="A24" s="4"/>
      <c r="B24" s="53" t="s">
        <v>39</v>
      </c>
      <c r="C24" s="54"/>
      <c r="D24" s="26">
        <f>F24*7</f>
        <v>35859.599999999991</v>
      </c>
      <c r="E24" s="13">
        <f>G24*5</f>
        <v>28175.399999999994</v>
      </c>
      <c r="F24" s="13">
        <f>H24*G6</f>
        <v>5122.7999999999993</v>
      </c>
      <c r="G24" s="13">
        <f>I24*G6</f>
        <v>5635.079999999999</v>
      </c>
      <c r="H24" s="17">
        <v>3</v>
      </c>
      <c r="I24" s="17">
        <v>3.3</v>
      </c>
    </row>
    <row r="25" spans="1:9" ht="28.5" customHeight="1" x14ac:dyDescent="0.25">
      <c r="A25" s="4">
        <v>12</v>
      </c>
      <c r="B25" s="52" t="s">
        <v>16</v>
      </c>
      <c r="C25" s="52"/>
      <c r="D25" s="26">
        <f t="shared" si="0"/>
        <v>30480.659999999996</v>
      </c>
      <c r="E25" s="13">
        <f t="shared" si="1"/>
        <v>23906.399999999998</v>
      </c>
      <c r="F25" s="13">
        <f>H25*G6</f>
        <v>4354.3799999999992</v>
      </c>
      <c r="G25" s="13">
        <f>I25*G6</f>
        <v>4781.28</v>
      </c>
      <c r="H25" s="17">
        <v>2.5499999999999998</v>
      </c>
      <c r="I25" s="17">
        <v>2.8</v>
      </c>
    </row>
    <row r="26" spans="1:9" ht="29.25" customHeight="1" x14ac:dyDescent="0.25">
      <c r="A26" s="4">
        <v>13</v>
      </c>
      <c r="B26" s="52" t="s">
        <v>17</v>
      </c>
      <c r="C26" s="52"/>
      <c r="D26" s="26">
        <f t="shared" si="0"/>
        <v>14941.5</v>
      </c>
      <c r="E26" s="13">
        <f t="shared" si="1"/>
        <v>11953.199999999999</v>
      </c>
      <c r="F26" s="13">
        <f>H26*G6</f>
        <v>2134.5</v>
      </c>
      <c r="G26" s="13">
        <f>I26*G6</f>
        <v>2390.64</v>
      </c>
      <c r="H26" s="17">
        <v>1.25</v>
      </c>
      <c r="I26" s="17">
        <v>1.4</v>
      </c>
    </row>
    <row r="27" spans="1:9" ht="19.5" customHeight="1" x14ac:dyDescent="0.25">
      <c r="A27" s="4">
        <v>14</v>
      </c>
      <c r="B27" s="52" t="s">
        <v>18</v>
      </c>
      <c r="C27" s="52"/>
      <c r="D27" s="26">
        <f t="shared" si="0"/>
        <v>9562.56</v>
      </c>
      <c r="E27" s="13">
        <f t="shared" si="1"/>
        <v>7513.44</v>
      </c>
      <c r="F27" s="13">
        <f>H27*G6</f>
        <v>1366.08</v>
      </c>
      <c r="G27" s="15">
        <f>I27*G6</f>
        <v>1502.6879999999999</v>
      </c>
      <c r="H27" s="18">
        <v>0.8</v>
      </c>
      <c r="I27" s="18">
        <v>0.88</v>
      </c>
    </row>
    <row r="28" spans="1:9" ht="27.75" customHeight="1" x14ac:dyDescent="0.25">
      <c r="A28" s="4">
        <v>15</v>
      </c>
      <c r="B28" s="52" t="s">
        <v>19</v>
      </c>
      <c r="C28" s="52"/>
      <c r="D28" s="26">
        <f t="shared" si="0"/>
        <v>20918.099999999999</v>
      </c>
      <c r="E28" s="13">
        <f t="shared" si="1"/>
        <v>16392.96</v>
      </c>
      <c r="F28" s="13">
        <f>H28*G6</f>
        <v>2988.2999999999997</v>
      </c>
      <c r="G28" s="13">
        <f>I28*G6</f>
        <v>3278.5919999999996</v>
      </c>
      <c r="H28" s="17">
        <v>1.75</v>
      </c>
      <c r="I28" s="17">
        <v>1.92</v>
      </c>
    </row>
    <row r="29" spans="1:9" ht="29.25" customHeight="1" x14ac:dyDescent="0.25">
      <c r="A29" s="4">
        <v>16</v>
      </c>
      <c r="B29" s="52" t="s">
        <v>20</v>
      </c>
      <c r="C29" s="52"/>
      <c r="D29" s="26">
        <f t="shared" si="0"/>
        <v>26297.040000000001</v>
      </c>
      <c r="E29" s="13">
        <f t="shared" si="1"/>
        <v>20661.96</v>
      </c>
      <c r="F29" s="13">
        <f>H29*G6</f>
        <v>3756.7200000000003</v>
      </c>
      <c r="G29" s="13">
        <f>I29*G6</f>
        <v>4132.3919999999998</v>
      </c>
      <c r="H29" s="17">
        <v>2.2000000000000002</v>
      </c>
      <c r="I29" s="17">
        <v>2.42</v>
      </c>
    </row>
    <row r="30" spans="1:9" x14ac:dyDescent="0.25">
      <c r="A30" s="4">
        <v>17</v>
      </c>
      <c r="B30" s="52" t="s">
        <v>21</v>
      </c>
      <c r="C30" s="52"/>
      <c r="D30" s="26">
        <f t="shared" si="0"/>
        <v>10757.88</v>
      </c>
      <c r="E30" s="13">
        <f t="shared" si="1"/>
        <v>16905.239999999998</v>
      </c>
      <c r="F30" s="13">
        <f>H30*G6</f>
        <v>1536.84</v>
      </c>
      <c r="G30" s="13">
        <f>I30*G6</f>
        <v>3381.0479999999998</v>
      </c>
      <c r="H30" s="17">
        <v>0.9</v>
      </c>
      <c r="I30" s="17">
        <v>1.98</v>
      </c>
    </row>
    <row r="31" spans="1:9" x14ac:dyDescent="0.25">
      <c r="A31" s="4">
        <v>18</v>
      </c>
      <c r="B31" s="52" t="s">
        <v>22</v>
      </c>
      <c r="C31" s="52"/>
      <c r="D31" s="26">
        <f t="shared" si="0"/>
        <v>9562.56</v>
      </c>
      <c r="E31" s="13">
        <f t="shared" si="1"/>
        <v>7513.44</v>
      </c>
      <c r="F31" s="13">
        <f>H31*G6</f>
        <v>1366.08</v>
      </c>
      <c r="G31" s="13">
        <f>I31*G6</f>
        <v>1502.6879999999999</v>
      </c>
      <c r="H31" s="17">
        <v>0.8</v>
      </c>
      <c r="I31" s="17">
        <v>0.88</v>
      </c>
    </row>
    <row r="32" spans="1:9" x14ac:dyDescent="0.25">
      <c r="A32" s="4">
        <v>19</v>
      </c>
      <c r="B32" s="53" t="s">
        <v>23</v>
      </c>
      <c r="C32" s="54"/>
      <c r="D32" s="27">
        <f t="shared" si="0"/>
        <v>43031.519999999997</v>
      </c>
      <c r="E32" s="13">
        <f t="shared" si="1"/>
        <v>33810.479999999996</v>
      </c>
      <c r="F32" s="13">
        <f>H32*G6</f>
        <v>6147.36</v>
      </c>
      <c r="G32" s="13">
        <f>I32*G6</f>
        <v>6762.0959999999995</v>
      </c>
      <c r="H32" s="17">
        <v>3.6</v>
      </c>
      <c r="I32" s="17">
        <v>3.96</v>
      </c>
    </row>
    <row r="33" spans="1:9" x14ac:dyDescent="0.25">
      <c r="A33" s="4">
        <v>20</v>
      </c>
      <c r="B33" s="53" t="s">
        <v>24</v>
      </c>
      <c r="C33" s="54"/>
      <c r="D33" s="27">
        <f t="shared" si="0"/>
        <v>14343.84</v>
      </c>
      <c r="E33" s="13">
        <f t="shared" si="1"/>
        <v>11270.16</v>
      </c>
      <c r="F33" s="13">
        <f>H33*G6</f>
        <v>2049.12</v>
      </c>
      <c r="G33" s="13">
        <f>I33*G6</f>
        <v>2254.0320000000002</v>
      </c>
      <c r="H33" s="17">
        <v>1.2</v>
      </c>
      <c r="I33" s="17">
        <v>1.32</v>
      </c>
    </row>
    <row r="34" spans="1:9" ht="15.75" thickBot="1" x14ac:dyDescent="0.3">
      <c r="A34" s="5"/>
      <c r="B34" s="60" t="s">
        <v>25</v>
      </c>
      <c r="C34" s="60"/>
      <c r="D34" s="25">
        <f t="shared" ref="D34:I34" si="2">SUM(D14:D33)</f>
        <v>391825.89600000001</v>
      </c>
      <c r="E34" s="14">
        <f t="shared" si="2"/>
        <v>311551.61999999994</v>
      </c>
      <c r="F34" s="14"/>
      <c r="G34" s="14"/>
      <c r="H34" s="16">
        <f>SUM(H14:H33)</f>
        <v>32.78</v>
      </c>
      <c r="I34" s="16">
        <f t="shared" si="2"/>
        <v>36.49</v>
      </c>
    </row>
    <row r="35" spans="1:9" ht="33" customHeight="1" thickBot="1" x14ac:dyDescent="0.3">
      <c r="A35" s="34"/>
      <c r="B35" s="61" t="s">
        <v>26</v>
      </c>
      <c r="C35" s="61"/>
      <c r="D35" s="32">
        <f>D11-D34</f>
        <v>-66698.856000000029</v>
      </c>
      <c r="E35" s="33">
        <f>E11-E34</f>
        <v>-56094.659999999945</v>
      </c>
      <c r="F35" s="33"/>
      <c r="G35" s="35"/>
      <c r="H35" s="35"/>
      <c r="I35" s="36"/>
    </row>
    <row r="36" spans="1:9" ht="39.75" customHeight="1" thickBot="1" x14ac:dyDescent="0.3">
      <c r="A36" s="29"/>
      <c r="B36" s="57" t="s">
        <v>27</v>
      </c>
      <c r="C36" s="57"/>
      <c r="D36" s="58">
        <f>D35+E35</f>
        <v>-122793.51599999997</v>
      </c>
      <c r="E36" s="59"/>
      <c r="F36" s="30"/>
      <c r="G36" s="30"/>
      <c r="H36" s="30"/>
      <c r="I36" s="31"/>
    </row>
    <row r="37" spans="1:9" x14ac:dyDescent="0.25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25">
      <c r="A38" s="1"/>
      <c r="B38" s="1"/>
      <c r="C38" s="1"/>
      <c r="D38" s="1"/>
      <c r="E38" s="1"/>
      <c r="F38" s="1"/>
      <c r="G38" s="1"/>
      <c r="H38" s="1"/>
      <c r="I38" s="1"/>
    </row>
  </sheetData>
  <mergeCells count="32">
    <mergeCell ref="B36:C36"/>
    <mergeCell ref="D36:E36"/>
    <mergeCell ref="B30:C30"/>
    <mergeCell ref="B31:C31"/>
    <mergeCell ref="B32:C32"/>
    <mergeCell ref="B33:C33"/>
    <mergeCell ref="B34:C34"/>
    <mergeCell ref="B35:C35"/>
    <mergeCell ref="B29:C29"/>
    <mergeCell ref="B17:C17"/>
    <mergeCell ref="B18:C18"/>
    <mergeCell ref="B19:C19"/>
    <mergeCell ref="B20:C20"/>
    <mergeCell ref="B21:C21"/>
    <mergeCell ref="B22:C22"/>
    <mergeCell ref="B23:C23"/>
    <mergeCell ref="B25:C25"/>
    <mergeCell ref="B26:C26"/>
    <mergeCell ref="B27:C27"/>
    <mergeCell ref="B28:C28"/>
    <mergeCell ref="B24:C24"/>
    <mergeCell ref="A11:C11"/>
    <mergeCell ref="B13:C13"/>
    <mergeCell ref="B14:C14"/>
    <mergeCell ref="B15:C15"/>
    <mergeCell ref="B16:C16"/>
    <mergeCell ref="A9:C9"/>
    <mergeCell ref="A3:I3"/>
    <mergeCell ref="A4:I4"/>
    <mergeCell ref="A5:I5"/>
    <mergeCell ref="A6:E6"/>
    <mergeCell ref="A7:I7"/>
  </mergeCells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37"/>
  <sheetViews>
    <sheetView tabSelected="1" topLeftCell="A19" workbookViewId="0">
      <selection activeCell="R23" sqref="R23"/>
    </sheetView>
  </sheetViews>
  <sheetFormatPr defaultRowHeight="15" x14ac:dyDescent="0.25"/>
  <cols>
    <col min="1" max="1" width="4.140625" customWidth="1"/>
    <col min="3" max="3" width="23.85546875" customWidth="1"/>
    <col min="4" max="4" width="14.7109375" customWidth="1"/>
    <col min="5" max="6" width="13.140625" customWidth="1"/>
    <col min="7" max="8" width="14.42578125" customWidth="1"/>
    <col min="9" max="9" width="13.140625" customWidth="1"/>
  </cols>
  <sheetData>
    <row r="3" spans="1:9" ht="18" x14ac:dyDescent="0.25">
      <c r="A3" s="44" t="s">
        <v>0</v>
      </c>
      <c r="B3" s="44"/>
      <c r="C3" s="44"/>
      <c r="D3" s="44"/>
      <c r="E3" s="44"/>
      <c r="F3" s="44"/>
      <c r="G3" s="44"/>
      <c r="H3" s="44"/>
      <c r="I3" s="44"/>
    </row>
    <row r="4" spans="1:9" ht="15.75" x14ac:dyDescent="0.25">
      <c r="A4" s="45" t="s">
        <v>1</v>
      </c>
      <c r="B4" s="45"/>
      <c r="C4" s="45"/>
      <c r="D4" s="45"/>
      <c r="E4" s="45"/>
      <c r="F4" s="45"/>
      <c r="G4" s="45"/>
      <c r="H4" s="45"/>
      <c r="I4" s="45"/>
    </row>
    <row r="5" spans="1:9" ht="15.75" x14ac:dyDescent="0.25">
      <c r="A5" s="46" t="s">
        <v>2</v>
      </c>
      <c r="B5" s="46"/>
      <c r="C5" s="46"/>
      <c r="D5" s="46"/>
      <c r="E5" s="46"/>
      <c r="F5" s="46"/>
      <c r="G5" s="46"/>
      <c r="H5" s="46"/>
      <c r="I5" s="46"/>
    </row>
    <row r="6" spans="1:9" ht="15.75" x14ac:dyDescent="0.25">
      <c r="A6" s="47" t="s">
        <v>3</v>
      </c>
      <c r="B6" s="47"/>
      <c r="C6" s="47"/>
      <c r="D6" s="47"/>
      <c r="E6" s="47"/>
      <c r="F6" s="41"/>
      <c r="G6" s="6">
        <v>1707.6</v>
      </c>
      <c r="H6" s="6"/>
      <c r="I6" s="2"/>
    </row>
    <row r="7" spans="1:9" ht="15.75" x14ac:dyDescent="0.25">
      <c r="A7" s="48" t="s">
        <v>40</v>
      </c>
      <c r="B7" s="48"/>
      <c r="C7" s="48"/>
      <c r="D7" s="48"/>
      <c r="E7" s="48"/>
      <c r="F7" s="48"/>
      <c r="G7" s="48"/>
      <c r="H7" s="48"/>
      <c r="I7" s="48"/>
    </row>
    <row r="8" spans="1:9" ht="15.75" thickBot="1" x14ac:dyDescent="0.3">
      <c r="A8" s="3"/>
      <c r="B8" s="3"/>
      <c r="C8" s="3"/>
      <c r="D8" s="3"/>
      <c r="E8" s="3"/>
      <c r="F8" s="3"/>
      <c r="G8" s="3"/>
      <c r="H8" s="3"/>
      <c r="I8" s="3"/>
    </row>
    <row r="9" spans="1:9" ht="72" customHeight="1" x14ac:dyDescent="0.25">
      <c r="A9" s="42" t="s">
        <v>4</v>
      </c>
      <c r="B9" s="43"/>
      <c r="C9" s="43"/>
      <c r="D9" s="8" t="s">
        <v>41</v>
      </c>
      <c r="E9" s="8" t="s">
        <v>42</v>
      </c>
      <c r="F9" s="8" t="s">
        <v>43</v>
      </c>
      <c r="G9" s="8" t="s">
        <v>44</v>
      </c>
      <c r="H9" s="7" t="s">
        <v>45</v>
      </c>
      <c r="I9" s="7" t="s">
        <v>46</v>
      </c>
    </row>
    <row r="10" spans="1:9" x14ac:dyDescent="0.25">
      <c r="A10" s="9"/>
      <c r="B10" s="10"/>
      <c r="C10" s="10"/>
      <c r="D10" s="12" t="s">
        <v>5</v>
      </c>
      <c r="E10" s="12" t="s">
        <v>5</v>
      </c>
      <c r="F10" s="23"/>
      <c r="G10" s="10"/>
      <c r="H10" s="10"/>
      <c r="I10" s="11"/>
    </row>
    <row r="11" spans="1:9" ht="15.75" thickBot="1" x14ac:dyDescent="0.3">
      <c r="A11" s="49" t="s">
        <v>6</v>
      </c>
      <c r="B11" s="50"/>
      <c r="C11" s="50"/>
      <c r="D11" s="28">
        <f>F11*7</f>
        <v>357639.74400000001</v>
      </c>
      <c r="E11" s="14">
        <f>G11*5</f>
        <v>280985.57999999996</v>
      </c>
      <c r="F11" s="14">
        <f>H11*G6</f>
        <v>51091.392</v>
      </c>
      <c r="G11" s="14">
        <f>I11*G6</f>
        <v>56197.115999999995</v>
      </c>
      <c r="H11" s="16">
        <v>29.92</v>
      </c>
      <c r="I11" s="16">
        <v>32.909999999999997</v>
      </c>
    </row>
    <row r="12" spans="1:9" ht="15.75" thickBot="1" x14ac:dyDescent="0.3">
      <c r="A12" s="19"/>
      <c r="B12" s="20"/>
      <c r="C12" s="20"/>
      <c r="D12" s="22" t="s">
        <v>7</v>
      </c>
      <c r="E12" s="22" t="s">
        <v>7</v>
      </c>
      <c r="F12" s="24"/>
      <c r="G12" s="20"/>
      <c r="H12" s="20"/>
      <c r="I12" s="21"/>
    </row>
    <row r="13" spans="1:9" ht="67.5" customHeight="1" x14ac:dyDescent="0.25">
      <c r="A13" s="37" t="s">
        <v>8</v>
      </c>
      <c r="B13" s="51" t="s">
        <v>9</v>
      </c>
      <c r="C13" s="51"/>
      <c r="D13" s="8" t="s">
        <v>41</v>
      </c>
      <c r="E13" s="8" t="s">
        <v>42</v>
      </c>
      <c r="F13" s="8" t="s">
        <v>43</v>
      </c>
      <c r="G13" s="8" t="s">
        <v>44</v>
      </c>
      <c r="H13" s="7" t="s">
        <v>45</v>
      </c>
      <c r="I13" s="7" t="s">
        <v>46</v>
      </c>
    </row>
    <row r="14" spans="1:9" x14ac:dyDescent="0.25">
      <c r="A14" s="4">
        <v>1</v>
      </c>
      <c r="B14" s="52" t="s">
        <v>10</v>
      </c>
      <c r="C14" s="52"/>
      <c r="D14" s="26">
        <f t="shared" ref="D14:D32" si="0">F14*7</f>
        <v>24982.187999999998</v>
      </c>
      <c r="E14" s="13">
        <f t="shared" ref="E14:E32" si="1">G14*5</f>
        <v>19637.399999999998</v>
      </c>
      <c r="F14" s="13">
        <f>H14*G6</f>
        <v>3568.8839999999996</v>
      </c>
      <c r="G14" s="13">
        <f>I14*G6</f>
        <v>3927.4799999999996</v>
      </c>
      <c r="H14" s="17">
        <v>2.09</v>
      </c>
      <c r="I14" s="17">
        <v>2.2999999999999998</v>
      </c>
    </row>
    <row r="15" spans="1:9" x14ac:dyDescent="0.25">
      <c r="A15" s="4">
        <v>2</v>
      </c>
      <c r="B15" s="53" t="s">
        <v>11</v>
      </c>
      <c r="C15" s="54"/>
      <c r="D15" s="27">
        <f t="shared" si="0"/>
        <v>1912.5120000000002</v>
      </c>
      <c r="E15" s="13">
        <f t="shared" si="1"/>
        <v>1451.46</v>
      </c>
      <c r="F15" s="13">
        <f>H15*G6</f>
        <v>273.21600000000001</v>
      </c>
      <c r="G15" s="15">
        <f>I15*G6</f>
        <v>290.29200000000003</v>
      </c>
      <c r="H15" s="17">
        <v>0.16</v>
      </c>
      <c r="I15" s="17">
        <v>0.17</v>
      </c>
    </row>
    <row r="16" spans="1:9" x14ac:dyDescent="0.25">
      <c r="A16" s="4">
        <v>3</v>
      </c>
      <c r="B16" s="52" t="s">
        <v>12</v>
      </c>
      <c r="C16" s="52"/>
      <c r="D16" s="26">
        <f t="shared" si="0"/>
        <v>6574.26</v>
      </c>
      <c r="E16" s="13">
        <f t="shared" si="1"/>
        <v>5208.18</v>
      </c>
      <c r="F16" s="13">
        <f>H16*G6</f>
        <v>939.18000000000006</v>
      </c>
      <c r="G16" s="15">
        <f>I16*G6</f>
        <v>1041.636</v>
      </c>
      <c r="H16" s="17">
        <v>0.55000000000000004</v>
      </c>
      <c r="I16" s="17">
        <v>0.61</v>
      </c>
    </row>
    <row r="17" spans="1:9" ht="24" customHeight="1" x14ac:dyDescent="0.25">
      <c r="A17" s="4">
        <v>4</v>
      </c>
      <c r="B17" s="52" t="s">
        <v>29</v>
      </c>
      <c r="C17" s="52"/>
      <c r="D17" s="27">
        <f t="shared" si="0"/>
        <v>25818.912</v>
      </c>
      <c r="E17" s="13">
        <f t="shared" si="1"/>
        <v>22881.840000000004</v>
      </c>
      <c r="F17" s="13">
        <f>H17*G6</f>
        <v>3688.4160000000002</v>
      </c>
      <c r="G17" s="15">
        <f>I17*G6</f>
        <v>4576.3680000000004</v>
      </c>
      <c r="H17" s="17">
        <v>2.16</v>
      </c>
      <c r="I17" s="17">
        <v>2.68</v>
      </c>
    </row>
    <row r="18" spans="1:9" ht="15" customHeight="1" x14ac:dyDescent="0.25">
      <c r="A18" s="4">
        <v>5</v>
      </c>
      <c r="B18" s="52" t="s">
        <v>28</v>
      </c>
      <c r="C18" s="52"/>
      <c r="D18" s="26">
        <f t="shared" si="0"/>
        <v>24982.187999999998</v>
      </c>
      <c r="E18" s="13">
        <f t="shared" si="1"/>
        <v>19637.399999999998</v>
      </c>
      <c r="F18" s="13">
        <f>H18*G6</f>
        <v>3568.8839999999996</v>
      </c>
      <c r="G18" s="13">
        <f>I18*G6</f>
        <v>3927.4799999999996</v>
      </c>
      <c r="H18" s="17">
        <v>2.09</v>
      </c>
      <c r="I18" s="17">
        <v>2.2999999999999998</v>
      </c>
    </row>
    <row r="19" spans="1:9" ht="19.5" customHeight="1" x14ac:dyDescent="0.25">
      <c r="A19" s="4">
        <v>6</v>
      </c>
      <c r="B19" s="55" t="s">
        <v>47</v>
      </c>
      <c r="C19" s="56"/>
      <c r="D19" s="39">
        <f t="shared" si="0"/>
        <v>2390.64</v>
      </c>
      <c r="E19" s="40">
        <f t="shared" si="1"/>
        <v>1963.74</v>
      </c>
      <c r="F19" s="40">
        <f>H19*G6</f>
        <v>341.52</v>
      </c>
      <c r="G19" s="40">
        <f>I19*G6</f>
        <v>392.74799999999999</v>
      </c>
      <c r="H19" s="18">
        <v>0.2</v>
      </c>
      <c r="I19" s="18">
        <v>0.23</v>
      </c>
    </row>
    <row r="20" spans="1:9" x14ac:dyDescent="0.25">
      <c r="A20" s="4">
        <v>7</v>
      </c>
      <c r="B20" s="52" t="s">
        <v>38</v>
      </c>
      <c r="C20" s="52"/>
      <c r="D20" s="26">
        <f t="shared" si="0"/>
        <v>7889.112000000001</v>
      </c>
      <c r="E20" s="13">
        <f t="shared" si="1"/>
        <v>6232.74</v>
      </c>
      <c r="F20" s="13">
        <f>H20*G6</f>
        <v>1127.0160000000001</v>
      </c>
      <c r="G20" s="13">
        <f>I20*G6</f>
        <v>1246.548</v>
      </c>
      <c r="H20" s="17">
        <v>0.66</v>
      </c>
      <c r="I20" s="17">
        <v>0.73</v>
      </c>
    </row>
    <row r="21" spans="1:9" ht="24.75" customHeight="1" x14ac:dyDescent="0.25">
      <c r="A21" s="4">
        <v>8</v>
      </c>
      <c r="B21" s="52" t="s">
        <v>14</v>
      </c>
      <c r="C21" s="52"/>
      <c r="D21" s="26">
        <f t="shared" si="0"/>
        <v>25579.848000000002</v>
      </c>
      <c r="E21" s="13">
        <f t="shared" si="1"/>
        <v>20064.3</v>
      </c>
      <c r="F21" s="13">
        <f>H21*G6</f>
        <v>3654.2640000000001</v>
      </c>
      <c r="G21" s="13">
        <f>I21*G6</f>
        <v>4012.86</v>
      </c>
      <c r="H21" s="17">
        <v>2.14</v>
      </c>
      <c r="I21" s="17">
        <v>2.35</v>
      </c>
    </row>
    <row r="22" spans="1:9" ht="25.5" customHeight="1" x14ac:dyDescent="0.25">
      <c r="A22" s="4">
        <v>9</v>
      </c>
      <c r="B22" s="52" t="s">
        <v>15</v>
      </c>
      <c r="C22" s="52"/>
      <c r="D22" s="26">
        <f t="shared" si="0"/>
        <v>26894.7</v>
      </c>
      <c r="E22" s="13">
        <f t="shared" si="1"/>
        <v>21088.86</v>
      </c>
      <c r="F22" s="13">
        <f>H22*G6</f>
        <v>3842.1</v>
      </c>
      <c r="G22" s="13">
        <f>I22*G6</f>
        <v>4217.7719999999999</v>
      </c>
      <c r="H22" s="17">
        <v>2.25</v>
      </c>
      <c r="I22" s="17">
        <v>2.4700000000000002</v>
      </c>
    </row>
    <row r="23" spans="1:9" ht="25.5" customHeight="1" x14ac:dyDescent="0.25">
      <c r="A23" s="4">
        <v>10</v>
      </c>
      <c r="B23" s="53" t="s">
        <v>39</v>
      </c>
      <c r="C23" s="54"/>
      <c r="D23" s="26">
        <f>F23*7</f>
        <v>39445.55999999999</v>
      </c>
      <c r="E23" s="13">
        <f>G23*5</f>
        <v>30992.94</v>
      </c>
      <c r="F23" s="13">
        <f>H23*G6</f>
        <v>5635.079999999999</v>
      </c>
      <c r="G23" s="13">
        <f>I23*G6</f>
        <v>6198.5879999999997</v>
      </c>
      <c r="H23" s="17">
        <v>3.3</v>
      </c>
      <c r="I23" s="17">
        <v>3.63</v>
      </c>
    </row>
    <row r="24" spans="1:9" ht="28.5" customHeight="1" x14ac:dyDescent="0.25">
      <c r="A24" s="4">
        <v>11</v>
      </c>
      <c r="B24" s="52" t="s">
        <v>16</v>
      </c>
      <c r="C24" s="52"/>
      <c r="D24" s="26">
        <f t="shared" si="0"/>
        <v>33468.959999999999</v>
      </c>
      <c r="E24" s="13">
        <f t="shared" si="1"/>
        <v>26297.039999999997</v>
      </c>
      <c r="F24" s="13">
        <f>H24*G6</f>
        <v>4781.28</v>
      </c>
      <c r="G24" s="13">
        <f>I24*G6</f>
        <v>5259.4079999999994</v>
      </c>
      <c r="H24" s="17">
        <v>2.8</v>
      </c>
      <c r="I24" s="17">
        <v>3.08</v>
      </c>
    </row>
    <row r="25" spans="1:9" ht="29.25" customHeight="1" x14ac:dyDescent="0.25">
      <c r="A25" s="4">
        <v>12</v>
      </c>
      <c r="B25" s="52" t="s">
        <v>17</v>
      </c>
      <c r="C25" s="52"/>
      <c r="D25" s="26">
        <f t="shared" si="0"/>
        <v>16734.48</v>
      </c>
      <c r="E25" s="13">
        <f t="shared" si="1"/>
        <v>13148.519999999999</v>
      </c>
      <c r="F25" s="13">
        <f>H25*G6</f>
        <v>2390.64</v>
      </c>
      <c r="G25" s="13">
        <f>I25*G6</f>
        <v>2629.7039999999997</v>
      </c>
      <c r="H25" s="17">
        <v>1.4</v>
      </c>
      <c r="I25" s="17">
        <v>1.54</v>
      </c>
    </row>
    <row r="26" spans="1:9" ht="19.5" customHeight="1" x14ac:dyDescent="0.25">
      <c r="A26" s="4">
        <v>13</v>
      </c>
      <c r="B26" s="52" t="s">
        <v>18</v>
      </c>
      <c r="C26" s="52"/>
      <c r="D26" s="26">
        <f t="shared" si="0"/>
        <v>10518.815999999999</v>
      </c>
      <c r="E26" s="13">
        <f t="shared" si="1"/>
        <v>8281.8599999999988</v>
      </c>
      <c r="F26" s="13">
        <f>H26*G6</f>
        <v>1502.6879999999999</v>
      </c>
      <c r="G26" s="15">
        <f>I26*G6</f>
        <v>1656.3719999999998</v>
      </c>
      <c r="H26" s="18">
        <v>0.88</v>
      </c>
      <c r="I26" s="18">
        <v>0.97</v>
      </c>
    </row>
    <row r="27" spans="1:9" ht="27.75" customHeight="1" x14ac:dyDescent="0.25">
      <c r="A27" s="4">
        <v>14</v>
      </c>
      <c r="B27" s="52" t="s">
        <v>19</v>
      </c>
      <c r="C27" s="52"/>
      <c r="D27" s="26">
        <f t="shared" si="0"/>
        <v>22950.143999999997</v>
      </c>
      <c r="E27" s="13">
        <f t="shared" si="1"/>
        <v>18015.179999999997</v>
      </c>
      <c r="F27" s="13">
        <f>H27*G6</f>
        <v>3278.5919999999996</v>
      </c>
      <c r="G27" s="13">
        <f>I27*G6</f>
        <v>3603.0359999999996</v>
      </c>
      <c r="H27" s="17">
        <v>1.92</v>
      </c>
      <c r="I27" s="17">
        <v>2.11</v>
      </c>
    </row>
    <row r="28" spans="1:9" ht="29.25" customHeight="1" x14ac:dyDescent="0.25">
      <c r="A28" s="4">
        <v>15</v>
      </c>
      <c r="B28" s="52" t="s">
        <v>20</v>
      </c>
      <c r="C28" s="52"/>
      <c r="D28" s="26">
        <f t="shared" si="0"/>
        <v>28926.743999999999</v>
      </c>
      <c r="E28" s="13">
        <f t="shared" si="1"/>
        <v>22711.08</v>
      </c>
      <c r="F28" s="13">
        <f>H28*G6</f>
        <v>4132.3919999999998</v>
      </c>
      <c r="G28" s="13">
        <f>I28*G6</f>
        <v>4542.2160000000003</v>
      </c>
      <c r="H28" s="17">
        <v>2.42</v>
      </c>
      <c r="I28" s="17">
        <v>2.66</v>
      </c>
    </row>
    <row r="29" spans="1:9" x14ac:dyDescent="0.25">
      <c r="A29" s="4">
        <v>16</v>
      </c>
      <c r="B29" s="52" t="s">
        <v>21</v>
      </c>
      <c r="C29" s="52"/>
      <c r="D29" s="26">
        <f t="shared" si="0"/>
        <v>23667.335999999999</v>
      </c>
      <c r="E29" s="13">
        <f t="shared" si="1"/>
        <v>18612.84</v>
      </c>
      <c r="F29" s="13">
        <f>H29*G6</f>
        <v>3381.0479999999998</v>
      </c>
      <c r="G29" s="13">
        <f>I29*G6</f>
        <v>3722.5680000000002</v>
      </c>
      <c r="H29" s="17">
        <v>1.98</v>
      </c>
      <c r="I29" s="17">
        <v>2.1800000000000002</v>
      </c>
    </row>
    <row r="30" spans="1:9" x14ac:dyDescent="0.25">
      <c r="A30" s="4">
        <v>17</v>
      </c>
      <c r="B30" s="52" t="s">
        <v>22</v>
      </c>
      <c r="C30" s="52"/>
      <c r="D30" s="26">
        <f t="shared" si="0"/>
        <v>10518.815999999999</v>
      </c>
      <c r="E30" s="13">
        <f t="shared" si="1"/>
        <v>8281.8599999999988</v>
      </c>
      <c r="F30" s="13">
        <f>H30*G6</f>
        <v>1502.6879999999999</v>
      </c>
      <c r="G30" s="13">
        <f>I30*G6</f>
        <v>1656.3719999999998</v>
      </c>
      <c r="H30" s="17">
        <v>0.88</v>
      </c>
      <c r="I30" s="17">
        <v>0.97</v>
      </c>
    </row>
    <row r="31" spans="1:9" x14ac:dyDescent="0.25">
      <c r="A31" s="4">
        <v>18</v>
      </c>
      <c r="B31" s="53" t="s">
        <v>23</v>
      </c>
      <c r="C31" s="54"/>
      <c r="D31" s="27">
        <f t="shared" si="0"/>
        <v>47334.671999999999</v>
      </c>
      <c r="E31" s="13">
        <f t="shared" si="1"/>
        <v>37225.68</v>
      </c>
      <c r="F31" s="13">
        <f>H31*G6</f>
        <v>6762.0959999999995</v>
      </c>
      <c r="G31" s="13">
        <f>I31*G6</f>
        <v>7445.1360000000004</v>
      </c>
      <c r="H31" s="17">
        <v>3.96</v>
      </c>
      <c r="I31" s="17">
        <v>4.3600000000000003</v>
      </c>
    </row>
    <row r="32" spans="1:9" x14ac:dyDescent="0.25">
      <c r="A32" s="4">
        <v>19</v>
      </c>
      <c r="B32" s="53" t="s">
        <v>24</v>
      </c>
      <c r="C32" s="54"/>
      <c r="D32" s="27">
        <f t="shared" si="0"/>
        <v>15778.224000000002</v>
      </c>
      <c r="E32" s="13">
        <f t="shared" si="1"/>
        <v>12380.1</v>
      </c>
      <c r="F32" s="13">
        <f>H32*G6</f>
        <v>2254.0320000000002</v>
      </c>
      <c r="G32" s="13">
        <f>I32*G6</f>
        <v>2476.02</v>
      </c>
      <c r="H32" s="17">
        <v>1.32</v>
      </c>
      <c r="I32" s="17">
        <v>1.45</v>
      </c>
    </row>
    <row r="33" spans="1:9" ht="15.75" thickBot="1" x14ac:dyDescent="0.3">
      <c r="A33" s="5"/>
      <c r="B33" s="60" t="s">
        <v>25</v>
      </c>
      <c r="C33" s="60"/>
      <c r="D33" s="25">
        <f t="shared" ref="D33:I33" si="2">SUM(D14:D32)</f>
        <v>396368.11200000002</v>
      </c>
      <c r="E33" s="14">
        <f t="shared" si="2"/>
        <v>314113.01999999996</v>
      </c>
      <c r="F33" s="14"/>
      <c r="G33" s="14"/>
      <c r="H33" s="16">
        <f>SUM(H14:H32)</f>
        <v>33.160000000000004</v>
      </c>
      <c r="I33" s="16">
        <f t="shared" si="2"/>
        <v>36.79</v>
      </c>
    </row>
    <row r="34" spans="1:9" ht="33" customHeight="1" thickBot="1" x14ac:dyDescent="0.3">
      <c r="A34" s="34"/>
      <c r="B34" s="61" t="s">
        <v>26</v>
      </c>
      <c r="C34" s="61"/>
      <c r="D34" s="32">
        <f>D11-D33</f>
        <v>-38728.368000000017</v>
      </c>
      <c r="E34" s="33">
        <f>E11-E33</f>
        <v>-33127.440000000002</v>
      </c>
      <c r="F34" s="33"/>
      <c r="G34" s="35"/>
      <c r="H34" s="35"/>
      <c r="I34" s="36"/>
    </row>
    <row r="35" spans="1:9" ht="39.75" customHeight="1" thickBot="1" x14ac:dyDescent="0.3">
      <c r="A35" s="29"/>
      <c r="B35" s="57" t="s">
        <v>48</v>
      </c>
      <c r="C35" s="57"/>
      <c r="D35" s="58">
        <f>D34+E34</f>
        <v>-71855.808000000019</v>
      </c>
      <c r="E35" s="59"/>
      <c r="F35" s="30"/>
      <c r="G35" s="30"/>
      <c r="H35" s="30"/>
      <c r="I35" s="31"/>
    </row>
    <row r="36" spans="1:9" x14ac:dyDescent="0.25">
      <c r="A36" s="1"/>
      <c r="B36" s="1"/>
      <c r="C36" s="1"/>
      <c r="D36" s="1"/>
      <c r="E36" s="1"/>
      <c r="F36" s="1"/>
      <c r="G36" s="1"/>
      <c r="H36" s="1"/>
      <c r="I36" s="1"/>
    </row>
    <row r="37" spans="1:9" x14ac:dyDescent="0.25">
      <c r="A37" s="1"/>
      <c r="B37" s="1"/>
      <c r="C37" s="1"/>
      <c r="D37" s="1"/>
      <c r="E37" s="1"/>
      <c r="F37" s="1"/>
      <c r="G37" s="1"/>
      <c r="H37" s="1"/>
      <c r="I37" s="1"/>
    </row>
  </sheetData>
  <mergeCells count="31">
    <mergeCell ref="B35:C35"/>
    <mergeCell ref="D35:E35"/>
    <mergeCell ref="B29:C29"/>
    <mergeCell ref="B30:C30"/>
    <mergeCell ref="B31:C31"/>
    <mergeCell ref="B32:C32"/>
    <mergeCell ref="B33:C33"/>
    <mergeCell ref="B34:C34"/>
    <mergeCell ref="B28:C28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17:C17"/>
    <mergeCell ref="A3:I3"/>
    <mergeCell ref="A4:I4"/>
    <mergeCell ref="A5:I5"/>
    <mergeCell ref="A6:E6"/>
    <mergeCell ref="A7:I7"/>
    <mergeCell ref="A9:C9"/>
    <mergeCell ref="A11:C11"/>
    <mergeCell ref="B13:C13"/>
    <mergeCell ref="B14:C14"/>
    <mergeCell ref="B15:C15"/>
    <mergeCell ref="B16:C16"/>
  </mergeCells>
  <pageMargins left="0.70866141732283472" right="0.70866141732283472" top="0.74803149606299213" bottom="0.74803149606299213" header="0.31496062992125984" footer="0.31496062992125984"/>
  <pageSetup paperSize="9" scale="72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1 января по 31 декабря 2020</vt:lpstr>
      <vt:lpstr>2021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2022-02-21T06:45:12Z</dcterms:modified>
</cp:coreProperties>
</file>