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до 31 июля 2018" sheetId="1" r:id="rId1"/>
    <sheet name="с 1 августа 2018" sheetId="2" r:id="rId2"/>
    <sheet name="с 1 января по 31 декабря" sheetId="3" r:id="rId3"/>
    <sheet name="2019  г." sheetId="4" r:id="rId4"/>
    <sheet name="2020 г" sheetId="5" r:id="rId5"/>
  </sheets>
  <calcPr calcId="144525" refMode="R1C1"/>
</workbook>
</file>

<file path=xl/calcChain.xml><?xml version="1.0" encoding="utf-8"?>
<calcChain xmlns="http://schemas.openxmlformats.org/spreadsheetml/2006/main">
  <c r="D22" i="5" l="1"/>
  <c r="E22" i="5"/>
  <c r="F22" i="5"/>
  <c r="G22" i="5"/>
  <c r="G21" i="5" l="1"/>
  <c r="E21" i="5" s="1"/>
  <c r="F21" i="5"/>
  <c r="D21" i="5" s="1"/>
  <c r="I34" i="5"/>
  <c r="H34" i="5"/>
  <c r="G33" i="5"/>
  <c r="E33" i="5" s="1"/>
  <c r="F33" i="5"/>
  <c r="D33" i="5" s="1"/>
  <c r="G32" i="5"/>
  <c r="E32" i="5" s="1"/>
  <c r="F32" i="5"/>
  <c r="D32" i="5" s="1"/>
  <c r="G31" i="5"/>
  <c r="E31" i="5" s="1"/>
  <c r="F31" i="5"/>
  <c r="D31" i="5" s="1"/>
  <c r="G30" i="5"/>
  <c r="E30" i="5" s="1"/>
  <c r="F30" i="5"/>
  <c r="D30" i="5" s="1"/>
  <c r="G29" i="5"/>
  <c r="E29" i="5" s="1"/>
  <c r="F29" i="5"/>
  <c r="D29" i="5" s="1"/>
  <c r="G28" i="5"/>
  <c r="F28" i="5"/>
  <c r="D28" i="5" s="1"/>
  <c r="E28" i="5"/>
  <c r="G27" i="5"/>
  <c r="E27" i="5" s="1"/>
  <c r="F27" i="5"/>
  <c r="D27" i="5" s="1"/>
  <c r="G26" i="5"/>
  <c r="E26" i="5" s="1"/>
  <c r="F26" i="5"/>
  <c r="D26" i="5" s="1"/>
  <c r="G25" i="5"/>
  <c r="E25" i="5" s="1"/>
  <c r="F25" i="5"/>
  <c r="D25" i="5" s="1"/>
  <c r="G24" i="5"/>
  <c r="E24" i="5" s="1"/>
  <c r="F24" i="5"/>
  <c r="D24" i="5" s="1"/>
  <c r="G23" i="5"/>
  <c r="E23" i="5" s="1"/>
  <c r="F23" i="5"/>
  <c r="D23" i="5" s="1"/>
  <c r="G20" i="5"/>
  <c r="E20" i="5" s="1"/>
  <c r="F20" i="5"/>
  <c r="D20" i="5" s="1"/>
  <c r="G19" i="5"/>
  <c r="E19" i="5" s="1"/>
  <c r="F19" i="5"/>
  <c r="D19" i="5" s="1"/>
  <c r="G18" i="5"/>
  <c r="E18" i="5" s="1"/>
  <c r="F18" i="5"/>
  <c r="D18" i="5" s="1"/>
  <c r="G17" i="5"/>
  <c r="F17" i="5"/>
  <c r="D17" i="5" s="1"/>
  <c r="E17" i="5"/>
  <c r="G16" i="5"/>
  <c r="F16" i="5"/>
  <c r="D16" i="5" s="1"/>
  <c r="E16" i="5"/>
  <c r="G15" i="5"/>
  <c r="F15" i="5"/>
  <c r="D15" i="5" s="1"/>
  <c r="E15" i="5"/>
  <c r="G12" i="5"/>
  <c r="E12" i="5" s="1"/>
  <c r="F12" i="5"/>
  <c r="D12" i="5" s="1"/>
  <c r="E34" i="5" l="1"/>
  <c r="E35" i="5" s="1"/>
  <c r="G34" i="5"/>
  <c r="D34" i="5"/>
  <c r="D35" i="5" s="1"/>
  <c r="F34" i="5"/>
  <c r="E20" i="4"/>
  <c r="D20" i="4" s="1"/>
  <c r="D36" i="5" l="1"/>
  <c r="E19" i="4"/>
  <c r="D19" i="4" s="1"/>
  <c r="D29" i="4" l="1"/>
  <c r="D21" i="4"/>
  <c r="F34" i="4"/>
  <c r="E33" i="4"/>
  <c r="D33" i="4" s="1"/>
  <c r="E32" i="4"/>
  <c r="D32" i="4" s="1"/>
  <c r="E31" i="4"/>
  <c r="D31" i="4" s="1"/>
  <c r="E30" i="4"/>
  <c r="D30" i="4" s="1"/>
  <c r="E29" i="4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 s="1"/>
  <c r="E22" i="4"/>
  <c r="D22" i="4" s="1"/>
  <c r="E21" i="4"/>
  <c r="E18" i="4"/>
  <c r="D18" i="4" s="1"/>
  <c r="E17" i="4"/>
  <c r="D17" i="4" s="1"/>
  <c r="E16" i="4"/>
  <c r="D16" i="4" s="1"/>
  <c r="E15" i="4"/>
  <c r="D15" i="4" s="1"/>
  <c r="E12" i="4"/>
  <c r="D12" i="4" s="1"/>
  <c r="D34" i="4" l="1"/>
  <c r="D35" i="4" s="1"/>
  <c r="E34" i="4"/>
  <c r="E35" i="4" s="1"/>
  <c r="D37" i="3"/>
  <c r="D36" i="3"/>
  <c r="D12" i="3"/>
  <c r="F12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H35" i="3"/>
  <c r="I35" i="3"/>
  <c r="G34" i="3"/>
  <c r="E34" i="3"/>
  <c r="G33" i="3"/>
  <c r="E33" i="3"/>
  <c r="G32" i="3"/>
  <c r="E32" i="3"/>
  <c r="G31" i="3"/>
  <c r="E31" i="3" s="1"/>
  <c r="G30" i="3"/>
  <c r="E30" i="3"/>
  <c r="G29" i="3"/>
  <c r="E29" i="3"/>
  <c r="G28" i="3"/>
  <c r="E28" i="3"/>
  <c r="G27" i="3"/>
  <c r="E27" i="3" s="1"/>
  <c r="G26" i="3"/>
  <c r="E26" i="3"/>
  <c r="G25" i="3"/>
  <c r="E25" i="3"/>
  <c r="G24" i="3"/>
  <c r="E24" i="3" s="1"/>
  <c r="G23" i="3"/>
  <c r="E23" i="3" s="1"/>
  <c r="G22" i="3"/>
  <c r="E22" i="3"/>
  <c r="G21" i="3"/>
  <c r="E21" i="3"/>
  <c r="G20" i="3"/>
  <c r="E20" i="3" s="1"/>
  <c r="G19" i="3"/>
  <c r="E19" i="3" s="1"/>
  <c r="G18" i="3"/>
  <c r="E18" i="3"/>
  <c r="G17" i="3"/>
  <c r="E17" i="3"/>
  <c r="G16" i="3"/>
  <c r="E16" i="3" s="1"/>
  <c r="G15" i="3"/>
  <c r="G35" i="3" s="1"/>
  <c r="G12" i="3"/>
  <c r="E12" i="3"/>
  <c r="D36" i="4" l="1"/>
  <c r="E15" i="3"/>
  <c r="E35" i="3" s="1"/>
  <c r="E36" i="3" s="1"/>
  <c r="E20" i="2"/>
  <c r="D20" i="2" s="1"/>
  <c r="F19" i="1"/>
  <c r="E19" i="1" s="1"/>
  <c r="E34" i="2" l="1"/>
  <c r="D34" i="2" s="1"/>
  <c r="E33" i="2"/>
  <c r="D33" i="2" s="1"/>
  <c r="E32" i="2"/>
  <c r="D32" i="2" s="1"/>
  <c r="E31" i="2"/>
  <c r="D31" i="2" s="1"/>
  <c r="E30" i="2"/>
  <c r="D30" i="2" s="1"/>
  <c r="E29" i="2"/>
  <c r="D29" i="2" s="1"/>
  <c r="E28" i="2"/>
  <c r="D28" i="2" s="1"/>
  <c r="E27" i="2"/>
  <c r="D27" i="2" s="1"/>
  <c r="E26" i="2"/>
  <c r="D26" i="2" s="1"/>
  <c r="E25" i="2"/>
  <c r="D25" i="2" s="1"/>
  <c r="E24" i="2"/>
  <c r="D24" i="2" s="1"/>
  <c r="E23" i="2"/>
  <c r="D23" i="2" s="1"/>
  <c r="E22" i="2"/>
  <c r="D22" i="2" s="1"/>
  <c r="E21" i="2"/>
  <c r="D21" i="2" s="1"/>
  <c r="F35" i="2"/>
  <c r="E19" i="2"/>
  <c r="D19" i="2" s="1"/>
  <c r="E18" i="2"/>
  <c r="D18" i="2" s="1"/>
  <c r="E17" i="2"/>
  <c r="D17" i="2" s="1"/>
  <c r="E16" i="2"/>
  <c r="D16" i="2" s="1"/>
  <c r="E15" i="2"/>
  <c r="D15" i="2" s="1"/>
  <c r="E12" i="2"/>
  <c r="D12" i="2" s="1"/>
  <c r="D35" i="2" l="1"/>
  <c r="D36" i="2" s="1"/>
  <c r="E35" i="2"/>
  <c r="G34" i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E20" i="1" s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F34" i="1" l="1"/>
  <c r="E34" i="1"/>
  <c r="E35" i="1" s="1"/>
</calcChain>
</file>

<file path=xl/sharedStrings.xml><?xml version="1.0" encoding="utf-8"?>
<sst xmlns="http://schemas.openxmlformats.org/spreadsheetml/2006/main" count="212" uniqueCount="64">
  <si>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</si>
  <si>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</si>
  <si>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д.15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</si>
  <si>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</si>
  <si>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</si>
  <si>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</si>
  <si>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</si>
  <si>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</si>
  <si>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</si>
  <si>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</si>
  <si>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</si>
  <si>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</si>
  <si>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</si>
  <si>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</si>
  <si>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</si>
  <si>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</si>
  <si>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</si>
  <si>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</si>
  <si>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</si>
  <si>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</si>
  <si>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</si>
  <si>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</si>
  <si>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</si>
  <si>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</si>
  <si>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</si>
  <si>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</si>
  <si>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</si>
  <si>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</si>
  <si>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</si>
  <si>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</si>
  <si>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</si>
  <si>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</si>
  <si>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</si>
  <si>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</si>
  <si>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Ремонт входных груп</t>
  </si>
  <si>
    <t>за период c 1 января 2018 г. по 31 июля 2018 г.</t>
  </si>
  <si>
    <t>за период c 1августа 2018 г. по 31 декабря 2018 г.</t>
  </si>
  <si>
    <t>Сумма                                        (руб / отчетный период) с 1 августа по 31 декабря 2018</t>
  </si>
  <si>
    <t>Сумма                                        (руб / отчетный период)                        с 1 января                         по 31 июля 2018</t>
  </si>
  <si>
    <t>Сумма          (руб/месяц)                         с 1 января                                 по 31 июля 2018</t>
  </si>
  <si>
    <t>Сумма          (руб/месяц)                             с 1 августа                        по 31 декабря 2018</t>
  </si>
  <si>
    <t>Тариф                    (руб/ с 1 м2)                         с 1 января                   по 31июля 2018</t>
  </si>
  <si>
    <t>Тариф                    (руб/ с 1 м2)                   с 1 августа                            по 31 декабря 2018</t>
  </si>
  <si>
    <t xml:space="preserve">Результат по начислению:                                               ("+" экономия, "-" перерасход) </t>
  </si>
  <si>
    <t>Результат по начислению:                                                         ("+" экономия, "-" перерасход) с 1 января по 31 декабря 2018 г.</t>
  </si>
  <si>
    <t>за период c 1января 2018 г. по 31 декабря 2018 г.</t>
  </si>
  <si>
    <t>за период c 1января 2019 г. по 31 декабря 2019 г.</t>
  </si>
  <si>
    <t>Тариф                    (руб/ с 1 м2)                   с 1 января                            по 31 декабря 2019</t>
  </si>
  <si>
    <t>Сумма                                        (руб / отчетный период) с 1 января по 31 декабря 2019</t>
  </si>
  <si>
    <t>Сумма          (руб/месяц)                             с 1 января                       по 31 декабря 2019</t>
  </si>
  <si>
    <t>Тариф                    (руб/ с 1 м2)                   с 1 января                           по 31 декабря 2019</t>
  </si>
  <si>
    <t>Сумма          (руб/месяц)                             с 1 января                        по 31 декабря 2019</t>
  </si>
  <si>
    <t>Результат по начислению:                                                         ("+" экономия, "-" перерасход) с 1 января по 31 декабря 2019 г.</t>
  </si>
  <si>
    <t>Материалы, преобретенные для обслуживания МКД</t>
  </si>
  <si>
    <t>Механизированная уборка</t>
  </si>
  <si>
    <t>за период c 1января 2020 г. по 31 декабря 2020 г.</t>
  </si>
  <si>
    <t>Сумма                                        (руб / отчетный период)                        с 1 января                         по 31 июля 2020</t>
  </si>
  <si>
    <t>Сумма                                        (руб / отчетный период) с 1 августа по 31 декабря 2020</t>
  </si>
  <si>
    <t>Сумма          (руб/месяц)                         с 1 января                                 по 31 июля 2020</t>
  </si>
  <si>
    <t>Сумма          (руб/месяц)                             с 1 августа                        по 31 декабря 2020</t>
  </si>
  <si>
    <t>Тариф                    (руб/ с 1 м2)                         с 1 января                   по 31июля 2020</t>
  </si>
  <si>
    <t>Тариф                    (руб/ с 1 м2)                   с 1 августа                            по 31 декабря 2020</t>
  </si>
  <si>
    <t>Расходы по управлением МКД</t>
  </si>
  <si>
    <t>Текуший ремонт конструктивных элементов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</si>
</sst>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8" fillId="0" borderId="11" xfId="0" applyNumberFormat="1" applyFont="1" applyBorder="1" applyAlignment="1"/>
    <xf numFmtId="4" fontId="5" fillId="0" borderId="16" xfId="0" applyNumberFormat="1" applyFont="1" applyBorder="1" applyAlignment="1"/>
    <xf numFmtId="2" fontId="8" fillId="0" borderId="11" xfId="0" applyNumberFormat="1" applyFont="1" applyBorder="1" applyAlignment="1"/>
    <xf numFmtId="0" fontId="5" fillId="0" borderId="16" xfId="0" applyNumberFormat="1" applyFont="1" applyBorder="1" applyAlignment="1"/>
    <xf numFmtId="2" fontId="5" fillId="0" borderId="24" xfId="0" applyNumberFormat="1" applyFont="1" applyBorder="1" applyAlignment="1">
      <alignment vertical="center"/>
    </xf>
    <xf numFmtId="2" fontId="8" fillId="0" borderId="13" xfId="0" applyNumberFormat="1" applyFont="1" applyBorder="1" applyAlignment="1"/>
    <xf numFmtId="2" fontId="5" fillId="0" borderId="9" xfId="0" applyNumberFormat="1" applyFont="1" applyBorder="1" applyAlignment="1">
      <alignment vertical="center"/>
    </xf>
    <xf numFmtId="2" fontId="8" fillId="0" borderId="6" xfId="0" applyNumberFormat="1" applyFont="1" applyBorder="1" applyAlignment="1"/>
    <xf numFmtId="0" fontId="5" fillId="0" borderId="17" xfId="0" applyNumberFormat="1" applyFont="1" applyBorder="1" applyAlignment="1"/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/>
    <xf numFmtId="2" fontId="8" fillId="2" borderId="13" xfId="0" applyNumberFormat="1" applyFont="1" applyFill="1" applyBorder="1" applyAlignment="1"/>
    <xf numFmtId="0" fontId="6" fillId="0" borderId="1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/>
    </xf>
    <xf numFmtId="4" fontId="5" fillId="0" borderId="34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/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8" fillId="0" borderId="5" xfId="0" applyNumberFormat="1" applyFont="1" applyBorder="1" applyAlignment="1"/>
    <xf numFmtId="2" fontId="8" fillId="2" borderId="5" xfId="0" applyNumberFormat="1" applyFont="1" applyFill="1" applyBorder="1" applyAlignment="1"/>
    <xf numFmtId="2" fontId="5" fillId="0" borderId="8" xfId="0" applyNumberFormat="1" applyFont="1" applyBorder="1" applyAlignment="1">
      <alignment vertical="center"/>
    </xf>
    <xf numFmtId="4" fontId="5" fillId="0" borderId="35" xfId="0" applyNumberFormat="1" applyFont="1" applyBorder="1" applyAlignment="1"/>
    <xf numFmtId="4" fontId="8" fillId="0" borderId="5" xfId="0" applyNumberFormat="1" applyFont="1" applyBorder="1" applyAlignment="1"/>
    <xf numFmtId="4" fontId="5" fillId="0" borderId="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wrapText="1"/>
    </xf>
    <xf numFmtId="4" fontId="8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/>
    <xf numFmtId="0" fontId="5" fillId="0" borderId="8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33" xfId="0" applyNumberFormat="1" applyFont="1" applyBorder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9" fillId="0" borderId="31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8" fillId="2" borderId="11" xfId="0" applyNumberFormat="1" applyFont="1" applyFill="1" applyBorder="1" applyAlignment="1">
      <alignment horizontal="left" wrapText="1"/>
    </xf>
    <xf numFmtId="0" fontId="8" fillId="2" borderId="12" xfId="0" applyNumberFormat="1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horizontal="center" wrapText="1"/>
    </xf>
    <xf numFmtId="0" fontId="8" fillId="2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L17" sqref="L17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3.7109375" style="1" customWidth="1"/>
    <col min="6" max="6" width="14.85546875" style="1" customWidth="1"/>
    <col min="7" max="7" width="15.140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75" t="s">
        <v>0</v>
      </c>
      <c r="C3" s="75"/>
      <c r="D3" s="75"/>
      <c r="E3" s="75"/>
      <c r="F3" s="75"/>
      <c r="G3" s="75"/>
    </row>
    <row r="4" spans="1:7" ht="21.6" customHeight="1" x14ac:dyDescent="0.25">
      <c r="B4" s="76" t="s">
        <v>1</v>
      </c>
      <c r="C4" s="76"/>
      <c r="D4" s="76"/>
      <c r="E4" s="76"/>
      <c r="F4" s="76"/>
      <c r="G4" s="76"/>
    </row>
    <row r="5" spans="1:7" ht="15.75" customHeight="1" x14ac:dyDescent="0.25">
      <c r="B5" s="77" t="s">
        <v>2</v>
      </c>
      <c r="C5" s="77"/>
      <c r="D5" s="77"/>
      <c r="E5" s="77"/>
      <c r="F5" s="77"/>
      <c r="G5" s="77"/>
    </row>
    <row r="6" spans="1:7" ht="15.75" customHeight="1" x14ac:dyDescent="0.25">
      <c r="B6" s="78" t="s">
        <v>3</v>
      </c>
      <c r="C6" s="78"/>
      <c r="D6" s="78"/>
      <c r="E6" s="78"/>
      <c r="F6" s="15">
        <v>4001.5</v>
      </c>
      <c r="G6" s="2"/>
    </row>
    <row r="7" spans="1:7" ht="19.5" customHeight="1" x14ac:dyDescent="0.25">
      <c r="B7" s="79" t="s">
        <v>35</v>
      </c>
      <c r="C7" s="79"/>
      <c r="D7" s="79"/>
      <c r="E7" s="79"/>
      <c r="F7" s="79"/>
      <c r="G7" s="79"/>
    </row>
    <row r="8" spans="1:7" s="3" customFormat="1" ht="12" customHeight="1" thickBot="1" x14ac:dyDescent="0.25"/>
    <row r="9" spans="1:7" ht="50.25" customHeight="1" x14ac:dyDescent="0.25">
      <c r="A9" s="4"/>
      <c r="B9" s="73" t="s">
        <v>4</v>
      </c>
      <c r="C9" s="74"/>
      <c r="D9" s="74"/>
      <c r="E9" s="31" t="s">
        <v>5</v>
      </c>
      <c r="F9" s="31" t="s">
        <v>6</v>
      </c>
      <c r="G9" s="17" t="s">
        <v>7</v>
      </c>
    </row>
    <row r="10" spans="1:7" ht="15" customHeight="1" x14ac:dyDescent="0.25">
      <c r="A10" s="4"/>
      <c r="B10" s="18"/>
      <c r="C10" s="19"/>
      <c r="D10" s="19"/>
      <c r="E10" s="36" t="s">
        <v>8</v>
      </c>
      <c r="F10" s="19"/>
      <c r="G10" s="20"/>
    </row>
    <row r="11" spans="1:7" ht="21" customHeight="1" thickBot="1" x14ac:dyDescent="0.3">
      <c r="A11" s="5"/>
      <c r="B11" s="71" t="s">
        <v>9</v>
      </c>
      <c r="C11" s="72"/>
      <c r="D11" s="72"/>
      <c r="E11" s="21">
        <f>F11*7</f>
        <v>628275.51500000001</v>
      </c>
      <c r="F11" s="21">
        <f>G11*F6</f>
        <v>89753.645000000004</v>
      </c>
      <c r="G11" s="28">
        <v>22.43</v>
      </c>
    </row>
    <row r="12" spans="1:7" ht="15.75" customHeight="1" x14ac:dyDescent="0.25">
      <c r="B12" s="33"/>
      <c r="C12" s="34"/>
      <c r="D12" s="34"/>
      <c r="E12" s="37" t="s">
        <v>10</v>
      </c>
      <c r="F12" s="34"/>
      <c r="G12" s="35"/>
    </row>
    <row r="13" spans="1:7" ht="58.5" customHeight="1" x14ac:dyDescent="0.25">
      <c r="A13" s="4"/>
      <c r="B13" s="6" t="s">
        <v>11</v>
      </c>
      <c r="C13" s="70" t="s">
        <v>12</v>
      </c>
      <c r="D13" s="70"/>
      <c r="E13" s="32" t="s">
        <v>5</v>
      </c>
      <c r="F13" s="32" t="s">
        <v>6</v>
      </c>
      <c r="G13" s="13" t="s">
        <v>7</v>
      </c>
    </row>
    <row r="14" spans="1:7" s="3" customFormat="1" ht="12" customHeight="1" x14ac:dyDescent="0.2">
      <c r="A14" s="7"/>
      <c r="B14" s="8">
        <v>1</v>
      </c>
      <c r="C14" s="69" t="s">
        <v>13</v>
      </c>
      <c r="D14" s="69"/>
      <c r="E14" s="22">
        <f t="shared" ref="E14:E19" si="0">F14*7</f>
        <v>47617.85</v>
      </c>
      <c r="F14" s="22">
        <f>G14*F6</f>
        <v>6802.55</v>
      </c>
      <c r="G14" s="29">
        <v>1.7</v>
      </c>
    </row>
    <row r="15" spans="1:7" s="3" customFormat="1" ht="12" customHeight="1" x14ac:dyDescent="0.2">
      <c r="A15" s="7"/>
      <c r="B15" s="8">
        <v>2</v>
      </c>
      <c r="C15" s="69" t="s">
        <v>14</v>
      </c>
      <c r="D15" s="69"/>
      <c r="E15" s="22">
        <f t="shared" si="0"/>
        <v>16806.3</v>
      </c>
      <c r="F15" s="22">
        <f>G15*F6</f>
        <v>2400.9</v>
      </c>
      <c r="G15" s="29">
        <v>0.6</v>
      </c>
    </row>
    <row r="16" spans="1:7" s="3" customFormat="1" ht="12" customHeight="1" x14ac:dyDescent="0.2">
      <c r="A16" s="7"/>
      <c r="B16" s="8">
        <v>3</v>
      </c>
      <c r="C16" s="69" t="s">
        <v>15</v>
      </c>
      <c r="D16" s="69"/>
      <c r="E16" s="22">
        <f t="shared" si="0"/>
        <v>86832.55</v>
      </c>
      <c r="F16" s="22">
        <f>G16*F6</f>
        <v>12404.65</v>
      </c>
      <c r="G16" s="29">
        <v>3.1</v>
      </c>
    </row>
    <row r="17" spans="1:7" s="3" customFormat="1" ht="12" customHeight="1" x14ac:dyDescent="0.2">
      <c r="A17" s="7"/>
      <c r="B17" s="8">
        <v>4</v>
      </c>
      <c r="C17" s="67" t="s">
        <v>16</v>
      </c>
      <c r="D17" s="68"/>
      <c r="E17" s="22">
        <f t="shared" si="0"/>
        <v>4201.5749999999998</v>
      </c>
      <c r="F17" s="24">
        <f>G17*F6</f>
        <v>600.22500000000002</v>
      </c>
      <c r="G17" s="29">
        <v>0.15</v>
      </c>
    </row>
    <row r="18" spans="1:7" s="3" customFormat="1" ht="12" customHeight="1" x14ac:dyDescent="0.2">
      <c r="A18" s="7"/>
      <c r="B18" s="8">
        <v>5</v>
      </c>
      <c r="C18" s="69" t="s">
        <v>17</v>
      </c>
      <c r="D18" s="69"/>
      <c r="E18" s="22">
        <f t="shared" si="0"/>
        <v>8403.15</v>
      </c>
      <c r="F18" s="24">
        <f>G18*F6</f>
        <v>1200.45</v>
      </c>
      <c r="G18" s="29">
        <v>0.3</v>
      </c>
    </row>
    <row r="19" spans="1:7" s="3" customFormat="1" ht="12" customHeight="1" x14ac:dyDescent="0.2">
      <c r="A19" s="7"/>
      <c r="B19" s="8">
        <v>6</v>
      </c>
      <c r="C19" s="69" t="s">
        <v>34</v>
      </c>
      <c r="D19" s="69"/>
      <c r="E19" s="22">
        <f t="shared" si="0"/>
        <v>64144.044999999998</v>
      </c>
      <c r="F19" s="22">
        <f>G19*F6</f>
        <v>9163.4349999999995</v>
      </c>
      <c r="G19" s="29">
        <v>2.29</v>
      </c>
    </row>
    <row r="20" spans="1:7" s="3" customFormat="1" ht="21.75" customHeight="1" x14ac:dyDescent="0.2">
      <c r="A20" s="7"/>
      <c r="B20" s="8">
        <v>7</v>
      </c>
      <c r="C20" s="69" t="s">
        <v>18</v>
      </c>
      <c r="D20" s="69"/>
      <c r="E20" s="22">
        <f t="shared" ref="E20:E33" si="1">F20*7</f>
        <v>42015.75</v>
      </c>
      <c r="F20" s="22">
        <f>G20*F6</f>
        <v>6002.25</v>
      </c>
      <c r="G20" s="29">
        <v>1.5</v>
      </c>
    </row>
    <row r="21" spans="1:7" s="3" customFormat="1" ht="14.25" customHeight="1" x14ac:dyDescent="0.2">
      <c r="A21" s="7"/>
      <c r="B21" s="8">
        <v>8</v>
      </c>
      <c r="C21" s="69" t="s">
        <v>19</v>
      </c>
      <c r="D21" s="69"/>
      <c r="E21" s="22">
        <f t="shared" si="1"/>
        <v>2240.84</v>
      </c>
      <c r="F21" s="24">
        <f>G21*F6</f>
        <v>320.12</v>
      </c>
      <c r="G21" s="38">
        <v>0.08</v>
      </c>
    </row>
    <row r="22" spans="1:7" s="3" customFormat="1" ht="11.25" customHeight="1" x14ac:dyDescent="0.2">
      <c r="A22" s="7"/>
      <c r="B22" s="8">
        <v>9</v>
      </c>
      <c r="C22" s="69" t="s">
        <v>20</v>
      </c>
      <c r="D22" s="69"/>
      <c r="E22" s="22">
        <f t="shared" si="1"/>
        <v>16806.3</v>
      </c>
      <c r="F22" s="22">
        <f>G22*F6</f>
        <v>2400.9</v>
      </c>
      <c r="G22" s="29">
        <v>0.6</v>
      </c>
    </row>
    <row r="23" spans="1:7" s="3" customFormat="1" ht="32.25" customHeight="1" x14ac:dyDescent="0.2">
      <c r="A23" s="7"/>
      <c r="B23" s="8">
        <v>10</v>
      </c>
      <c r="C23" s="69" t="s">
        <v>21</v>
      </c>
      <c r="D23" s="69"/>
      <c r="E23" s="22">
        <f t="shared" si="1"/>
        <v>33612.6</v>
      </c>
      <c r="F23" s="22">
        <f>G23*F6</f>
        <v>4801.8</v>
      </c>
      <c r="G23" s="29">
        <v>1.2</v>
      </c>
    </row>
    <row r="24" spans="1:7" s="3" customFormat="1" ht="32.25" customHeight="1" x14ac:dyDescent="0.2">
      <c r="A24" s="7"/>
      <c r="B24" s="8">
        <v>11</v>
      </c>
      <c r="C24" s="69" t="s">
        <v>22</v>
      </c>
      <c r="D24" s="69"/>
      <c r="E24" s="22">
        <f t="shared" si="1"/>
        <v>42015.75</v>
      </c>
      <c r="F24" s="22">
        <f>G24*F6</f>
        <v>6002.25</v>
      </c>
      <c r="G24" s="29">
        <v>1.5</v>
      </c>
    </row>
    <row r="25" spans="1:7" s="3" customFormat="1" ht="21.75" customHeight="1" x14ac:dyDescent="0.2">
      <c r="A25" s="7"/>
      <c r="B25" s="8">
        <v>12</v>
      </c>
      <c r="C25" s="69" t="s">
        <v>23</v>
      </c>
      <c r="D25" s="69"/>
      <c r="E25" s="22">
        <f t="shared" si="1"/>
        <v>50418.9</v>
      </c>
      <c r="F25" s="22">
        <f>G25*F6</f>
        <v>7202.7</v>
      </c>
      <c r="G25" s="29">
        <v>1.8</v>
      </c>
    </row>
    <row r="26" spans="1:7" s="3" customFormat="1" ht="32.25" customHeight="1" x14ac:dyDescent="0.2">
      <c r="A26" s="7"/>
      <c r="B26" s="8">
        <v>13</v>
      </c>
      <c r="C26" s="69" t="s">
        <v>24</v>
      </c>
      <c r="D26" s="69"/>
      <c r="E26" s="22">
        <f t="shared" si="1"/>
        <v>25209.45</v>
      </c>
      <c r="F26" s="22">
        <f>G26*F6</f>
        <v>3601.35</v>
      </c>
      <c r="G26" s="29">
        <v>0.9</v>
      </c>
    </row>
    <row r="27" spans="1:7" s="3" customFormat="1" ht="22.5" customHeight="1" x14ac:dyDescent="0.2">
      <c r="A27" s="7"/>
      <c r="B27" s="8">
        <v>14</v>
      </c>
      <c r="C27" s="69" t="s">
        <v>25</v>
      </c>
      <c r="D27" s="69"/>
      <c r="E27" s="22">
        <f t="shared" si="1"/>
        <v>560.21</v>
      </c>
      <c r="F27" s="24">
        <f>G27*F6</f>
        <v>80.03</v>
      </c>
      <c r="G27" s="38">
        <v>0.02</v>
      </c>
    </row>
    <row r="28" spans="1:7" s="3" customFormat="1" ht="21.75" customHeight="1" x14ac:dyDescent="0.2">
      <c r="A28" s="7"/>
      <c r="B28" s="8">
        <v>15</v>
      </c>
      <c r="C28" s="69" t="s">
        <v>26</v>
      </c>
      <c r="D28" s="69"/>
      <c r="E28" s="22">
        <f t="shared" si="1"/>
        <v>27170.184999999998</v>
      </c>
      <c r="F28" s="22">
        <f>G28*F6</f>
        <v>3881.4549999999999</v>
      </c>
      <c r="G28" s="29">
        <v>0.97</v>
      </c>
    </row>
    <row r="29" spans="1:7" s="3" customFormat="1" ht="21.75" customHeight="1" x14ac:dyDescent="0.2">
      <c r="A29" s="7"/>
      <c r="B29" s="8">
        <v>16</v>
      </c>
      <c r="C29" s="69" t="s">
        <v>27</v>
      </c>
      <c r="D29" s="69"/>
      <c r="E29" s="22">
        <f t="shared" si="1"/>
        <v>44816.800000000003</v>
      </c>
      <c r="F29" s="22">
        <f>G29*F6</f>
        <v>6402.4000000000005</v>
      </c>
      <c r="G29" s="29">
        <v>1.6</v>
      </c>
    </row>
    <row r="30" spans="1:7" s="3" customFormat="1" ht="12" customHeight="1" x14ac:dyDescent="0.2">
      <c r="A30" s="7"/>
      <c r="B30" s="8">
        <v>17</v>
      </c>
      <c r="C30" s="69" t="s">
        <v>28</v>
      </c>
      <c r="D30" s="69"/>
      <c r="E30" s="22">
        <f t="shared" si="1"/>
        <v>11204.2</v>
      </c>
      <c r="F30" s="22">
        <f>G30*F6</f>
        <v>1600.6000000000001</v>
      </c>
      <c r="G30" s="29">
        <v>0.4</v>
      </c>
    </row>
    <row r="31" spans="1:7" s="3" customFormat="1" ht="12" customHeight="1" x14ac:dyDescent="0.2">
      <c r="A31" s="7"/>
      <c r="B31" s="8">
        <v>18</v>
      </c>
      <c r="C31" s="69" t="s">
        <v>29</v>
      </c>
      <c r="D31" s="69"/>
      <c r="E31" s="22">
        <f t="shared" si="1"/>
        <v>8403.15</v>
      </c>
      <c r="F31" s="22">
        <f>G31*F6</f>
        <v>1200.45</v>
      </c>
      <c r="G31" s="29">
        <v>0.3</v>
      </c>
    </row>
    <row r="32" spans="1:7" s="3" customFormat="1" ht="21.75" customHeight="1" x14ac:dyDescent="0.2">
      <c r="A32" s="7"/>
      <c r="B32" s="8">
        <v>19</v>
      </c>
      <c r="C32" s="67" t="s">
        <v>30</v>
      </c>
      <c r="D32" s="68"/>
      <c r="E32" s="22">
        <f t="shared" si="1"/>
        <v>98036.75</v>
      </c>
      <c r="F32" s="22">
        <f>G32*F6</f>
        <v>14005.25</v>
      </c>
      <c r="G32" s="29">
        <v>3.5</v>
      </c>
    </row>
    <row r="33" spans="1:7" s="3" customFormat="1" ht="23.25" customHeight="1" x14ac:dyDescent="0.2">
      <c r="A33" s="7"/>
      <c r="B33" s="8">
        <v>20</v>
      </c>
      <c r="C33" s="67" t="s">
        <v>31</v>
      </c>
      <c r="D33" s="68"/>
      <c r="E33" s="22">
        <f t="shared" si="1"/>
        <v>42015.75</v>
      </c>
      <c r="F33" s="22">
        <f>G33*F6</f>
        <v>6002.25</v>
      </c>
      <c r="G33" s="29">
        <v>1.5</v>
      </c>
    </row>
    <row r="34" spans="1:7" s="3" customFormat="1" ht="24" customHeight="1" thickBot="1" x14ac:dyDescent="0.25">
      <c r="A34" s="5"/>
      <c r="B34" s="9"/>
      <c r="C34" s="65" t="s">
        <v>32</v>
      </c>
      <c r="D34" s="65"/>
      <c r="E34" s="21">
        <f>SUM(E14:E33)</f>
        <v>672532.1050000001</v>
      </c>
      <c r="F34" s="21">
        <f>SUM(F14:F33)</f>
        <v>96076.014999999999</v>
      </c>
      <c r="G34" s="28">
        <f>SUM(G14:G33)</f>
        <v>24.01</v>
      </c>
    </row>
    <row r="35" spans="1:7" s="3" customFormat="1" ht="36.6" customHeight="1" thickBot="1" x14ac:dyDescent="0.25">
      <c r="A35" s="5"/>
      <c r="B35" s="10"/>
      <c r="C35" s="66" t="s">
        <v>33</v>
      </c>
      <c r="D35" s="66"/>
      <c r="E35" s="23">
        <f>E11-E34</f>
        <v>-44256.590000000084</v>
      </c>
      <c r="F35" s="25"/>
      <c r="G35" s="30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B9:D9"/>
    <mergeCell ref="B3:G3"/>
    <mergeCell ref="B4:G4"/>
    <mergeCell ref="B5:G5"/>
    <mergeCell ref="B6:E6"/>
    <mergeCell ref="B7:G7"/>
    <mergeCell ref="C16:D16"/>
    <mergeCell ref="C17:D17"/>
    <mergeCell ref="C15:D15"/>
    <mergeCell ref="C13:D13"/>
    <mergeCell ref="B11:D11"/>
    <mergeCell ref="C14:D14"/>
    <mergeCell ref="C22:D22"/>
    <mergeCell ref="C23:D23"/>
    <mergeCell ref="C20:D20"/>
    <mergeCell ref="C21:D21"/>
    <mergeCell ref="C18:D18"/>
    <mergeCell ref="C19:D19"/>
    <mergeCell ref="C28:D28"/>
    <mergeCell ref="C29:D29"/>
    <mergeCell ref="C26:D26"/>
    <mergeCell ref="C27:D27"/>
    <mergeCell ref="C24:D24"/>
    <mergeCell ref="C25:D25"/>
    <mergeCell ref="C34:D34"/>
    <mergeCell ref="C35:D35"/>
    <mergeCell ref="C32:D32"/>
    <mergeCell ref="C33:D33"/>
    <mergeCell ref="C30:D30"/>
    <mergeCell ref="C31:D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8"/>
  <sheetViews>
    <sheetView topLeftCell="A19" workbookViewId="0">
      <selection activeCell="K10" sqref="K10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6.7109375" customWidth="1"/>
    <col min="5" max="5" width="15" customWidth="1"/>
    <col min="6" max="6" width="10.140625" customWidth="1"/>
  </cols>
  <sheetData>
    <row r="4" spans="1:6" ht="18" x14ac:dyDescent="0.25">
      <c r="A4" s="75" t="s">
        <v>0</v>
      </c>
      <c r="B4" s="75"/>
      <c r="C4" s="75"/>
      <c r="D4" s="75"/>
      <c r="E4" s="75"/>
      <c r="F4" s="75"/>
    </row>
    <row r="5" spans="1:6" ht="15.75" x14ac:dyDescent="0.25">
      <c r="A5" s="76" t="s">
        <v>1</v>
      </c>
      <c r="B5" s="76"/>
      <c r="C5" s="76"/>
      <c r="D5" s="76"/>
      <c r="E5" s="76"/>
      <c r="F5" s="76"/>
    </row>
    <row r="6" spans="1:6" ht="15.75" x14ac:dyDescent="0.25">
      <c r="A6" s="77" t="s">
        <v>2</v>
      </c>
      <c r="B6" s="77"/>
      <c r="C6" s="77"/>
      <c r="D6" s="77"/>
      <c r="E6" s="77"/>
      <c r="F6" s="77"/>
    </row>
    <row r="7" spans="1:6" ht="15.75" x14ac:dyDescent="0.25">
      <c r="A7" s="78" t="s">
        <v>3</v>
      </c>
      <c r="B7" s="78"/>
      <c r="C7" s="78"/>
      <c r="D7" s="78"/>
      <c r="E7" s="15">
        <v>4001.5</v>
      </c>
      <c r="F7" s="2"/>
    </row>
    <row r="8" spans="1:6" ht="15.75" x14ac:dyDescent="0.25">
      <c r="A8" s="79" t="s">
        <v>36</v>
      </c>
      <c r="B8" s="79"/>
      <c r="C8" s="79"/>
      <c r="D8" s="79"/>
      <c r="E8" s="79"/>
      <c r="F8" s="79"/>
    </row>
    <row r="9" spans="1:6" ht="15.75" thickBot="1" x14ac:dyDescent="0.3">
      <c r="A9" s="3"/>
      <c r="B9" s="3"/>
      <c r="C9" s="3"/>
      <c r="D9" s="3"/>
      <c r="E9" s="3"/>
      <c r="F9" s="3"/>
    </row>
    <row r="10" spans="1:6" ht="48" customHeight="1" x14ac:dyDescent="0.25">
      <c r="A10" s="73" t="s">
        <v>4</v>
      </c>
      <c r="B10" s="74"/>
      <c r="C10" s="74"/>
      <c r="D10" s="31" t="s">
        <v>5</v>
      </c>
      <c r="E10" s="31" t="s">
        <v>6</v>
      </c>
      <c r="F10" s="17" t="s">
        <v>7</v>
      </c>
    </row>
    <row r="11" spans="1:6" x14ac:dyDescent="0.25">
      <c r="A11" s="18"/>
      <c r="B11" s="19"/>
      <c r="C11" s="19"/>
      <c r="D11" s="36" t="s">
        <v>8</v>
      </c>
      <c r="E11" s="19"/>
      <c r="F11" s="20"/>
    </row>
    <row r="12" spans="1:6" ht="15.75" thickBot="1" x14ac:dyDescent="0.3">
      <c r="A12" s="80" t="s">
        <v>9</v>
      </c>
      <c r="B12" s="81"/>
      <c r="C12" s="81"/>
      <c r="D12" s="21">
        <f>E12*5</f>
        <v>606227.25</v>
      </c>
      <c r="E12" s="21">
        <f>F12*E7</f>
        <v>121245.45</v>
      </c>
      <c r="F12" s="28">
        <v>30.3</v>
      </c>
    </row>
    <row r="13" spans="1:6" x14ac:dyDescent="0.25">
      <c r="A13" s="33"/>
      <c r="B13" s="34"/>
      <c r="C13" s="34"/>
      <c r="D13" s="37" t="s">
        <v>10</v>
      </c>
      <c r="E13" s="34"/>
      <c r="F13" s="35"/>
    </row>
    <row r="14" spans="1:6" ht="49.5" customHeight="1" x14ac:dyDescent="0.25">
      <c r="A14" s="6" t="s">
        <v>11</v>
      </c>
      <c r="B14" s="70" t="s">
        <v>12</v>
      </c>
      <c r="C14" s="70"/>
      <c r="D14" s="32" t="s">
        <v>5</v>
      </c>
      <c r="E14" s="32" t="s">
        <v>6</v>
      </c>
      <c r="F14" s="13" t="s">
        <v>7</v>
      </c>
    </row>
    <row r="15" spans="1:6" x14ac:dyDescent="0.25">
      <c r="A15" s="8">
        <v>1</v>
      </c>
      <c r="B15" s="69" t="s">
        <v>13</v>
      </c>
      <c r="C15" s="69"/>
      <c r="D15" s="22">
        <f t="shared" ref="D15:D20" si="0">E15*5</f>
        <v>38014.25</v>
      </c>
      <c r="E15" s="22">
        <f>F15*E7</f>
        <v>7602.8499999999995</v>
      </c>
      <c r="F15" s="29">
        <v>1.9</v>
      </c>
    </row>
    <row r="16" spans="1:6" x14ac:dyDescent="0.25">
      <c r="A16" s="8">
        <v>2</v>
      </c>
      <c r="B16" s="69" t="s">
        <v>14</v>
      </c>
      <c r="C16" s="69"/>
      <c r="D16" s="22">
        <f t="shared" si="0"/>
        <v>18006.75</v>
      </c>
      <c r="E16" s="22">
        <f>F16*E7</f>
        <v>3601.35</v>
      </c>
      <c r="F16" s="29">
        <v>0.9</v>
      </c>
    </row>
    <row r="17" spans="1:6" x14ac:dyDescent="0.25">
      <c r="A17" s="8">
        <v>3</v>
      </c>
      <c r="B17" s="69" t="s">
        <v>15</v>
      </c>
      <c r="C17" s="69"/>
      <c r="D17" s="22">
        <f t="shared" si="0"/>
        <v>62023.25</v>
      </c>
      <c r="E17" s="22">
        <f>F17*E7</f>
        <v>12404.65</v>
      </c>
      <c r="F17" s="29">
        <v>3.1</v>
      </c>
    </row>
    <row r="18" spans="1:6" x14ac:dyDescent="0.25">
      <c r="A18" s="8">
        <v>4</v>
      </c>
      <c r="B18" s="67" t="s">
        <v>16</v>
      </c>
      <c r="C18" s="68"/>
      <c r="D18" s="22">
        <f t="shared" si="0"/>
        <v>3001.125</v>
      </c>
      <c r="E18" s="24">
        <f>F18*E7</f>
        <v>600.22500000000002</v>
      </c>
      <c r="F18" s="29">
        <v>0.15</v>
      </c>
    </row>
    <row r="19" spans="1:6" x14ac:dyDescent="0.25">
      <c r="A19" s="8">
        <v>5</v>
      </c>
      <c r="B19" s="69" t="s">
        <v>17</v>
      </c>
      <c r="C19" s="69"/>
      <c r="D19" s="22">
        <f t="shared" si="0"/>
        <v>10003.75</v>
      </c>
      <c r="E19" s="24">
        <f>F19*E7</f>
        <v>2000.75</v>
      </c>
      <c r="F19" s="29">
        <v>0.5</v>
      </c>
    </row>
    <row r="20" spans="1:6" x14ac:dyDescent="0.25">
      <c r="A20" s="8">
        <v>6</v>
      </c>
      <c r="B20" s="69" t="s">
        <v>34</v>
      </c>
      <c r="C20" s="69"/>
      <c r="D20" s="22">
        <f t="shared" si="0"/>
        <v>45817.174999999996</v>
      </c>
      <c r="E20" s="22">
        <f>F20*E7</f>
        <v>9163.4349999999995</v>
      </c>
      <c r="F20" s="29">
        <v>2.29</v>
      </c>
    </row>
    <row r="21" spans="1:6" ht="27.75" customHeight="1" x14ac:dyDescent="0.25">
      <c r="A21" s="8">
        <v>7</v>
      </c>
      <c r="B21" s="69" t="s">
        <v>18</v>
      </c>
      <c r="C21" s="69"/>
      <c r="D21" s="22">
        <f t="shared" ref="D21:D34" si="1">E21*5</f>
        <v>38014.25</v>
      </c>
      <c r="E21" s="22">
        <f>F21*E7</f>
        <v>7602.8499999999995</v>
      </c>
      <c r="F21" s="29">
        <v>1.9</v>
      </c>
    </row>
    <row r="22" spans="1:6" x14ac:dyDescent="0.25">
      <c r="A22" s="8">
        <v>8</v>
      </c>
      <c r="B22" s="69" t="s">
        <v>19</v>
      </c>
      <c r="C22" s="69"/>
      <c r="D22" s="22">
        <f t="shared" si="1"/>
        <v>1600.6</v>
      </c>
      <c r="E22" s="24">
        <f>F22*E7</f>
        <v>320.12</v>
      </c>
      <c r="F22" s="38">
        <v>0.08</v>
      </c>
    </row>
    <row r="23" spans="1:6" x14ac:dyDescent="0.25">
      <c r="A23" s="8">
        <v>9</v>
      </c>
      <c r="B23" s="69" t="s">
        <v>20</v>
      </c>
      <c r="C23" s="69"/>
      <c r="D23" s="22">
        <f t="shared" si="1"/>
        <v>12004.5</v>
      </c>
      <c r="E23" s="22">
        <f>F23*E7</f>
        <v>2400.9</v>
      </c>
      <c r="F23" s="29">
        <v>0.6</v>
      </c>
    </row>
    <row r="24" spans="1:6" ht="22.5" customHeight="1" x14ac:dyDescent="0.25">
      <c r="A24" s="8">
        <v>10</v>
      </c>
      <c r="B24" s="69" t="s">
        <v>21</v>
      </c>
      <c r="C24" s="69"/>
      <c r="D24" s="22">
        <f t="shared" si="1"/>
        <v>39014.625</v>
      </c>
      <c r="E24" s="22">
        <f>F24*E7</f>
        <v>7802.9250000000002</v>
      </c>
      <c r="F24" s="29">
        <v>1.95</v>
      </c>
    </row>
    <row r="25" spans="1:6" ht="21.75" customHeight="1" x14ac:dyDescent="0.25">
      <c r="A25" s="8">
        <v>11</v>
      </c>
      <c r="B25" s="69" t="s">
        <v>22</v>
      </c>
      <c r="C25" s="69"/>
      <c r="D25" s="22">
        <f t="shared" si="1"/>
        <v>41015.374999999993</v>
      </c>
      <c r="E25" s="22">
        <f>F25*E7</f>
        <v>8203.0749999999989</v>
      </c>
      <c r="F25" s="29">
        <v>2.0499999999999998</v>
      </c>
    </row>
    <row r="26" spans="1:6" ht="22.5" customHeight="1" x14ac:dyDescent="0.25">
      <c r="A26" s="8">
        <v>12</v>
      </c>
      <c r="B26" s="69" t="s">
        <v>23</v>
      </c>
      <c r="C26" s="69"/>
      <c r="D26" s="22">
        <f t="shared" si="1"/>
        <v>51019.124999999993</v>
      </c>
      <c r="E26" s="22">
        <f>F26*E7</f>
        <v>10203.824999999999</v>
      </c>
      <c r="F26" s="29">
        <v>2.5499999999999998</v>
      </c>
    </row>
    <row r="27" spans="1:6" ht="28.5" customHeight="1" x14ac:dyDescent="0.25">
      <c r="A27" s="8">
        <v>13</v>
      </c>
      <c r="B27" s="69" t="s">
        <v>24</v>
      </c>
      <c r="C27" s="69"/>
      <c r="D27" s="22">
        <f t="shared" si="1"/>
        <v>25009.375</v>
      </c>
      <c r="E27" s="22">
        <f>F27*E7</f>
        <v>5001.875</v>
      </c>
      <c r="F27" s="29">
        <v>1.25</v>
      </c>
    </row>
    <row r="28" spans="1:6" x14ac:dyDescent="0.25">
      <c r="A28" s="8">
        <v>14</v>
      </c>
      <c r="B28" s="69" t="s">
        <v>25</v>
      </c>
      <c r="C28" s="69"/>
      <c r="D28" s="22">
        <f t="shared" si="1"/>
        <v>400.15</v>
      </c>
      <c r="E28" s="24">
        <f>F28*E7</f>
        <v>80.03</v>
      </c>
      <c r="F28" s="38">
        <v>0.02</v>
      </c>
    </row>
    <row r="29" spans="1:6" ht="26.25" customHeight="1" x14ac:dyDescent="0.25">
      <c r="A29" s="8">
        <v>15</v>
      </c>
      <c r="B29" s="69" t="s">
        <v>26</v>
      </c>
      <c r="C29" s="69"/>
      <c r="D29" s="22">
        <f t="shared" si="1"/>
        <v>35013.125</v>
      </c>
      <c r="E29" s="22">
        <f>F29*E7</f>
        <v>7002.625</v>
      </c>
      <c r="F29" s="29">
        <v>1.75</v>
      </c>
    </row>
    <row r="30" spans="1:6" x14ac:dyDescent="0.25">
      <c r="A30" s="8">
        <v>16</v>
      </c>
      <c r="B30" s="69" t="s">
        <v>27</v>
      </c>
      <c r="C30" s="69"/>
      <c r="D30" s="22">
        <f t="shared" si="1"/>
        <v>44016.500000000007</v>
      </c>
      <c r="E30" s="22">
        <f>F30*E7</f>
        <v>8803.3000000000011</v>
      </c>
      <c r="F30" s="29">
        <v>2.2000000000000002</v>
      </c>
    </row>
    <row r="31" spans="1:6" x14ac:dyDescent="0.25">
      <c r="A31" s="8">
        <v>17</v>
      </c>
      <c r="B31" s="69" t="s">
        <v>28</v>
      </c>
      <c r="C31" s="69"/>
      <c r="D31" s="22">
        <f t="shared" si="1"/>
        <v>18006.75</v>
      </c>
      <c r="E31" s="22">
        <f>F31*E7</f>
        <v>3601.35</v>
      </c>
      <c r="F31" s="29">
        <v>0.9</v>
      </c>
    </row>
    <row r="32" spans="1:6" x14ac:dyDescent="0.25">
      <c r="A32" s="8">
        <v>18</v>
      </c>
      <c r="B32" s="69" t="s">
        <v>29</v>
      </c>
      <c r="C32" s="69"/>
      <c r="D32" s="22">
        <f t="shared" si="1"/>
        <v>16006.000000000002</v>
      </c>
      <c r="E32" s="22">
        <f>F32*E7</f>
        <v>3201.2000000000003</v>
      </c>
      <c r="F32" s="29">
        <v>0.8</v>
      </c>
    </row>
    <row r="33" spans="1:6" x14ac:dyDescent="0.25">
      <c r="A33" s="8">
        <v>19</v>
      </c>
      <c r="B33" s="67" t="s">
        <v>30</v>
      </c>
      <c r="C33" s="68"/>
      <c r="D33" s="22">
        <f t="shared" si="1"/>
        <v>72027</v>
      </c>
      <c r="E33" s="22">
        <f>F33*E7</f>
        <v>14405.4</v>
      </c>
      <c r="F33" s="29">
        <v>3.6</v>
      </c>
    </row>
    <row r="34" spans="1:6" x14ac:dyDescent="0.25">
      <c r="A34" s="8">
        <v>20</v>
      </c>
      <c r="B34" s="67" t="s">
        <v>31</v>
      </c>
      <c r="C34" s="68"/>
      <c r="D34" s="22">
        <f t="shared" si="1"/>
        <v>24009</v>
      </c>
      <c r="E34" s="22">
        <f>F34*E7</f>
        <v>4801.8</v>
      </c>
      <c r="F34" s="29">
        <v>1.2</v>
      </c>
    </row>
    <row r="35" spans="1:6" ht="15.75" thickBot="1" x14ac:dyDescent="0.3">
      <c r="A35" s="9"/>
      <c r="B35" s="65" t="s">
        <v>32</v>
      </c>
      <c r="C35" s="65"/>
      <c r="D35" s="21">
        <f>SUM(D15:D34)</f>
        <v>594022.67500000005</v>
      </c>
      <c r="E35" s="21">
        <f>SUM(E15:E34)</f>
        <v>118804.535</v>
      </c>
      <c r="F35" s="28">
        <f>SUM(F15:F34)</f>
        <v>29.689999999999998</v>
      </c>
    </row>
    <row r="36" spans="1:6" ht="15.75" thickBot="1" x14ac:dyDescent="0.3">
      <c r="A36" s="10"/>
      <c r="B36" s="66" t="s">
        <v>33</v>
      </c>
      <c r="C36" s="66"/>
      <c r="D36" s="23">
        <f>D12-D35</f>
        <v>12204.574999999953</v>
      </c>
      <c r="E36" s="25"/>
      <c r="F36" s="30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"/>
      <c r="B38" s="1"/>
      <c r="C38" s="1"/>
      <c r="D38" s="1"/>
      <c r="E38" s="1"/>
      <c r="F38" s="1"/>
    </row>
  </sheetData>
  <mergeCells count="30">
    <mergeCell ref="B36:C36"/>
    <mergeCell ref="B33:C33"/>
    <mergeCell ref="B34:C34"/>
    <mergeCell ref="B31:C31"/>
    <mergeCell ref="B32:C32"/>
    <mergeCell ref="B29:C29"/>
    <mergeCell ref="B30:C30"/>
    <mergeCell ref="B35:C35"/>
    <mergeCell ref="B24:C24"/>
    <mergeCell ref="B21:C21"/>
    <mergeCell ref="B22:C22"/>
    <mergeCell ref="B27:C27"/>
    <mergeCell ref="B28:C28"/>
    <mergeCell ref="B25:C25"/>
    <mergeCell ref="B26:C26"/>
    <mergeCell ref="B19:C19"/>
    <mergeCell ref="B20:C20"/>
    <mergeCell ref="B17:C17"/>
    <mergeCell ref="B18:C18"/>
    <mergeCell ref="B23:C23"/>
    <mergeCell ref="A10:C10"/>
    <mergeCell ref="A12:C12"/>
    <mergeCell ref="B15:C15"/>
    <mergeCell ref="B16:C16"/>
    <mergeCell ref="B14:C14"/>
    <mergeCell ref="A4:F4"/>
    <mergeCell ref="A5:F5"/>
    <mergeCell ref="A6:F6"/>
    <mergeCell ref="A7:D7"/>
    <mergeCell ref="A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opLeftCell="A21" workbookViewId="0">
      <selection activeCell="L18" sqref="L18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5" customWidth="1"/>
    <col min="5" max="5" width="16.7109375" customWidth="1"/>
    <col min="6" max="6" width="14" customWidth="1"/>
    <col min="7" max="7" width="13.28515625" customWidth="1"/>
    <col min="8" max="8" width="15" customWidth="1"/>
    <col min="9" max="9" width="12.85546875" customWidth="1"/>
  </cols>
  <sheetData>
    <row r="4" spans="1:9" ht="18" x14ac:dyDescent="0.25">
      <c r="A4" s="75" t="s">
        <v>0</v>
      </c>
      <c r="B4" s="75"/>
      <c r="C4" s="75"/>
      <c r="D4" s="75"/>
      <c r="E4" s="75"/>
      <c r="F4" s="75"/>
      <c r="G4" s="75"/>
      <c r="H4" s="75"/>
      <c r="I4" s="75"/>
    </row>
    <row r="5" spans="1:9" ht="15.75" x14ac:dyDescent="0.25">
      <c r="A5" s="76" t="s">
        <v>1</v>
      </c>
      <c r="B5" s="76"/>
      <c r="C5" s="76"/>
      <c r="D5" s="76"/>
      <c r="E5" s="76"/>
      <c r="F5" s="76"/>
      <c r="G5" s="76"/>
      <c r="H5" s="76"/>
      <c r="I5" s="76"/>
    </row>
    <row r="6" spans="1:9" ht="15.75" x14ac:dyDescent="0.25">
      <c r="A6" s="77" t="s">
        <v>2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78" t="s">
        <v>3</v>
      </c>
      <c r="B7" s="78"/>
      <c r="C7" s="78"/>
      <c r="D7" s="78"/>
      <c r="E7" s="78"/>
      <c r="F7" s="14"/>
      <c r="G7" s="15">
        <v>4001.5</v>
      </c>
      <c r="H7" s="15"/>
      <c r="I7" s="2"/>
    </row>
    <row r="8" spans="1:9" ht="15.75" x14ac:dyDescent="0.25">
      <c r="A8" s="79" t="s">
        <v>45</v>
      </c>
      <c r="B8" s="79"/>
      <c r="C8" s="79"/>
      <c r="D8" s="79"/>
      <c r="E8" s="79"/>
      <c r="F8" s="79"/>
      <c r="G8" s="79"/>
      <c r="H8" s="79"/>
      <c r="I8" s="79"/>
    </row>
    <row r="9" spans="1:9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72.75" customHeight="1" x14ac:dyDescent="0.25">
      <c r="A10" s="73" t="s">
        <v>4</v>
      </c>
      <c r="B10" s="74"/>
      <c r="C10" s="74"/>
      <c r="D10" s="31" t="s">
        <v>38</v>
      </c>
      <c r="E10" s="31" t="s">
        <v>37</v>
      </c>
      <c r="F10" s="31" t="s">
        <v>39</v>
      </c>
      <c r="G10" s="31" t="s">
        <v>40</v>
      </c>
      <c r="H10" s="16" t="s">
        <v>41</v>
      </c>
      <c r="I10" s="54" t="s">
        <v>42</v>
      </c>
    </row>
    <row r="11" spans="1:9" x14ac:dyDescent="0.25">
      <c r="A11" s="18"/>
      <c r="B11" s="19"/>
      <c r="C11" s="19"/>
      <c r="D11" s="36" t="s">
        <v>8</v>
      </c>
      <c r="E11" s="36" t="s">
        <v>8</v>
      </c>
      <c r="F11" s="40"/>
      <c r="G11" s="19"/>
      <c r="H11" s="19"/>
      <c r="I11" s="20"/>
    </row>
    <row r="12" spans="1:9" ht="15.75" thickBot="1" x14ac:dyDescent="0.3">
      <c r="A12" s="71" t="s">
        <v>9</v>
      </c>
      <c r="B12" s="72"/>
      <c r="C12" s="72"/>
      <c r="D12" s="48">
        <f>F12*7</f>
        <v>628275.51500000001</v>
      </c>
      <c r="E12" s="21">
        <f>G12*5</f>
        <v>606227.25</v>
      </c>
      <c r="F12" s="21">
        <f>H12*G7</f>
        <v>89753.645000000004</v>
      </c>
      <c r="G12" s="21">
        <f>I12*G7</f>
        <v>121245.45</v>
      </c>
      <c r="H12" s="28">
        <v>22.43</v>
      </c>
      <c r="I12" s="28">
        <v>30.3</v>
      </c>
    </row>
    <row r="13" spans="1:9" x14ac:dyDescent="0.25">
      <c r="A13" s="33"/>
      <c r="B13" s="34"/>
      <c r="C13" s="34"/>
      <c r="D13" s="41" t="s">
        <v>10</v>
      </c>
      <c r="E13" s="41" t="s">
        <v>10</v>
      </c>
      <c r="F13" s="42"/>
      <c r="G13" s="43"/>
      <c r="H13" s="43"/>
      <c r="I13" s="44"/>
    </row>
    <row r="14" spans="1:9" ht="57.75" customHeight="1" x14ac:dyDescent="0.25">
      <c r="A14" s="6" t="s">
        <v>11</v>
      </c>
      <c r="B14" s="70" t="s">
        <v>12</v>
      </c>
      <c r="C14" s="70"/>
      <c r="D14" s="32" t="s">
        <v>38</v>
      </c>
      <c r="E14" s="32" t="s">
        <v>37</v>
      </c>
      <c r="F14" s="32" t="s">
        <v>39</v>
      </c>
      <c r="G14" s="32" t="s">
        <v>40</v>
      </c>
      <c r="H14" s="12" t="s">
        <v>41</v>
      </c>
      <c r="I14" s="55" t="s">
        <v>42</v>
      </c>
    </row>
    <row r="15" spans="1:9" x14ac:dyDescent="0.25">
      <c r="A15" s="8">
        <v>1</v>
      </c>
      <c r="B15" s="69" t="s">
        <v>13</v>
      </c>
      <c r="C15" s="69"/>
      <c r="D15" s="46">
        <f t="shared" ref="D15:D34" si="0">F15*7</f>
        <v>47617.85</v>
      </c>
      <c r="E15" s="22">
        <f t="shared" ref="E15:E34" si="1">G15*5</f>
        <v>38014.25</v>
      </c>
      <c r="F15" s="22">
        <f>H15*G7</f>
        <v>6802.55</v>
      </c>
      <c r="G15" s="22">
        <f>I15*G7</f>
        <v>7602.8499999999995</v>
      </c>
      <c r="H15" s="56">
        <v>1.7</v>
      </c>
      <c r="I15" s="27">
        <v>1.9</v>
      </c>
    </row>
    <row r="16" spans="1:9" x14ac:dyDescent="0.25">
      <c r="A16" s="8">
        <v>2</v>
      </c>
      <c r="B16" s="69" t="s">
        <v>14</v>
      </c>
      <c r="C16" s="69"/>
      <c r="D16" s="46">
        <f t="shared" si="0"/>
        <v>16806.3</v>
      </c>
      <c r="E16" s="22">
        <f t="shared" si="1"/>
        <v>18006.75</v>
      </c>
      <c r="F16" s="22">
        <f>H16*G7</f>
        <v>2400.9</v>
      </c>
      <c r="G16" s="22">
        <f>I16*G7</f>
        <v>3601.35</v>
      </c>
      <c r="H16" s="56">
        <v>0.6</v>
      </c>
      <c r="I16" s="27">
        <v>0.9</v>
      </c>
    </row>
    <row r="17" spans="1:9" x14ac:dyDescent="0.25">
      <c r="A17" s="8">
        <v>3</v>
      </c>
      <c r="B17" s="69" t="s">
        <v>15</v>
      </c>
      <c r="C17" s="69"/>
      <c r="D17" s="46">
        <f t="shared" si="0"/>
        <v>86832.55</v>
      </c>
      <c r="E17" s="22">
        <f t="shared" si="1"/>
        <v>62023.25</v>
      </c>
      <c r="F17" s="22">
        <f>H17*G7</f>
        <v>12404.65</v>
      </c>
      <c r="G17" s="22">
        <f>I17*G7</f>
        <v>12404.65</v>
      </c>
      <c r="H17" s="56">
        <v>3.1</v>
      </c>
      <c r="I17" s="27">
        <v>3.1</v>
      </c>
    </row>
    <row r="18" spans="1:9" x14ac:dyDescent="0.25">
      <c r="A18" s="8">
        <v>4</v>
      </c>
      <c r="B18" s="67" t="s">
        <v>16</v>
      </c>
      <c r="C18" s="68"/>
      <c r="D18" s="47">
        <f t="shared" si="0"/>
        <v>4201.5749999999998</v>
      </c>
      <c r="E18" s="22">
        <f t="shared" si="1"/>
        <v>3001.125</v>
      </c>
      <c r="F18" s="22">
        <f>H18*G7</f>
        <v>600.22500000000002</v>
      </c>
      <c r="G18" s="24">
        <f>I18*G7</f>
        <v>600.22500000000002</v>
      </c>
      <c r="H18" s="56">
        <v>0.15</v>
      </c>
      <c r="I18" s="27">
        <v>0.15</v>
      </c>
    </row>
    <row r="19" spans="1:9" x14ac:dyDescent="0.25">
      <c r="A19" s="8">
        <v>5</v>
      </c>
      <c r="B19" s="69" t="s">
        <v>17</v>
      </c>
      <c r="C19" s="69"/>
      <c r="D19" s="46">
        <f t="shared" si="0"/>
        <v>8403.15</v>
      </c>
      <c r="E19" s="22">
        <f t="shared" si="1"/>
        <v>10003.75</v>
      </c>
      <c r="F19" s="22">
        <f>H19*G7</f>
        <v>1200.45</v>
      </c>
      <c r="G19" s="24">
        <f>I19*G7</f>
        <v>2000.75</v>
      </c>
      <c r="H19" s="56">
        <v>0.3</v>
      </c>
      <c r="I19" s="27">
        <v>0.5</v>
      </c>
    </row>
    <row r="20" spans="1:9" x14ac:dyDescent="0.25">
      <c r="A20" s="8">
        <v>6</v>
      </c>
      <c r="B20" s="69" t="s">
        <v>34</v>
      </c>
      <c r="C20" s="69"/>
      <c r="D20" s="46">
        <f t="shared" si="0"/>
        <v>64144.044999999998</v>
      </c>
      <c r="E20" s="22">
        <f t="shared" si="1"/>
        <v>45817.174999999996</v>
      </c>
      <c r="F20" s="22">
        <f>H20*G7</f>
        <v>9163.4349999999995</v>
      </c>
      <c r="G20" s="22">
        <f>I20*G7</f>
        <v>9163.4349999999995</v>
      </c>
      <c r="H20" s="56">
        <v>2.29</v>
      </c>
      <c r="I20" s="27">
        <v>2.29</v>
      </c>
    </row>
    <row r="21" spans="1:9" ht="27.75" customHeight="1" x14ac:dyDescent="0.25">
      <c r="A21" s="8">
        <v>7</v>
      </c>
      <c r="B21" s="69" t="s">
        <v>18</v>
      </c>
      <c r="C21" s="69"/>
      <c r="D21" s="46">
        <f t="shared" si="0"/>
        <v>42015.75</v>
      </c>
      <c r="E21" s="22">
        <f t="shared" si="1"/>
        <v>38014.25</v>
      </c>
      <c r="F21" s="22">
        <f>H21*G7</f>
        <v>6002.25</v>
      </c>
      <c r="G21" s="22">
        <f>I21*G7</f>
        <v>7602.8499999999995</v>
      </c>
      <c r="H21" s="56">
        <v>1.5</v>
      </c>
      <c r="I21" s="27">
        <v>1.9</v>
      </c>
    </row>
    <row r="22" spans="1:9" x14ac:dyDescent="0.25">
      <c r="A22" s="8">
        <v>8</v>
      </c>
      <c r="B22" s="69" t="s">
        <v>19</v>
      </c>
      <c r="C22" s="69"/>
      <c r="D22" s="46">
        <f t="shared" si="0"/>
        <v>2240.84</v>
      </c>
      <c r="E22" s="22">
        <f t="shared" si="1"/>
        <v>1600.6</v>
      </c>
      <c r="F22" s="22">
        <f>H22*G7</f>
        <v>320.12</v>
      </c>
      <c r="G22" s="24">
        <f>I22*G7</f>
        <v>320.12</v>
      </c>
      <c r="H22" s="57">
        <v>0.08</v>
      </c>
      <c r="I22" s="39">
        <v>0.08</v>
      </c>
    </row>
    <row r="23" spans="1:9" x14ac:dyDescent="0.25">
      <c r="A23" s="8">
        <v>9</v>
      </c>
      <c r="B23" s="69" t="s">
        <v>20</v>
      </c>
      <c r="C23" s="69"/>
      <c r="D23" s="46">
        <f t="shared" si="0"/>
        <v>16806.3</v>
      </c>
      <c r="E23" s="22">
        <f t="shared" si="1"/>
        <v>12004.5</v>
      </c>
      <c r="F23" s="22">
        <f>H23*G7</f>
        <v>2400.9</v>
      </c>
      <c r="G23" s="22">
        <f>I23*G7</f>
        <v>2400.9</v>
      </c>
      <c r="H23" s="56">
        <v>0.6</v>
      </c>
      <c r="I23" s="27">
        <v>0.6</v>
      </c>
    </row>
    <row r="24" spans="1:9" ht="22.5" customHeight="1" x14ac:dyDescent="0.25">
      <c r="A24" s="8">
        <v>10</v>
      </c>
      <c r="B24" s="69" t="s">
        <v>21</v>
      </c>
      <c r="C24" s="69"/>
      <c r="D24" s="46">
        <f t="shared" si="0"/>
        <v>33612.6</v>
      </c>
      <c r="E24" s="22">
        <f t="shared" si="1"/>
        <v>39014.625</v>
      </c>
      <c r="F24" s="22">
        <f>H24*G7</f>
        <v>4801.8</v>
      </c>
      <c r="G24" s="22">
        <f>I24*G7</f>
        <v>7802.9250000000002</v>
      </c>
      <c r="H24" s="56">
        <v>1.2</v>
      </c>
      <c r="I24" s="27">
        <v>1.95</v>
      </c>
    </row>
    <row r="25" spans="1:9" ht="21.75" customHeight="1" x14ac:dyDescent="0.25">
      <c r="A25" s="8">
        <v>11</v>
      </c>
      <c r="B25" s="69" t="s">
        <v>22</v>
      </c>
      <c r="C25" s="69"/>
      <c r="D25" s="46">
        <f t="shared" si="0"/>
        <v>42015.75</v>
      </c>
      <c r="E25" s="22">
        <f t="shared" si="1"/>
        <v>41015.374999999993</v>
      </c>
      <c r="F25" s="22">
        <f>H25*G7</f>
        <v>6002.25</v>
      </c>
      <c r="G25" s="22">
        <f>I25*G7</f>
        <v>8203.0749999999989</v>
      </c>
      <c r="H25" s="56">
        <v>1.5</v>
      </c>
      <c r="I25" s="27">
        <v>2.0499999999999998</v>
      </c>
    </row>
    <row r="26" spans="1:9" ht="22.5" customHeight="1" x14ac:dyDescent="0.25">
      <c r="A26" s="8">
        <v>12</v>
      </c>
      <c r="B26" s="69" t="s">
        <v>23</v>
      </c>
      <c r="C26" s="69"/>
      <c r="D26" s="46">
        <f t="shared" si="0"/>
        <v>50418.9</v>
      </c>
      <c r="E26" s="22">
        <f t="shared" si="1"/>
        <v>51019.124999999993</v>
      </c>
      <c r="F26" s="22">
        <f>H26*G7</f>
        <v>7202.7</v>
      </c>
      <c r="G26" s="22">
        <f>I26*G7</f>
        <v>10203.824999999999</v>
      </c>
      <c r="H26" s="56">
        <v>1.8</v>
      </c>
      <c r="I26" s="27">
        <v>2.5499999999999998</v>
      </c>
    </row>
    <row r="27" spans="1:9" ht="28.5" customHeight="1" x14ac:dyDescent="0.25">
      <c r="A27" s="8">
        <v>13</v>
      </c>
      <c r="B27" s="69" t="s">
        <v>24</v>
      </c>
      <c r="C27" s="69"/>
      <c r="D27" s="46">
        <f t="shared" si="0"/>
        <v>25209.45</v>
      </c>
      <c r="E27" s="22">
        <f t="shared" si="1"/>
        <v>25009.375</v>
      </c>
      <c r="F27" s="22">
        <f>H27*G7</f>
        <v>3601.35</v>
      </c>
      <c r="G27" s="22">
        <f>I27*G7</f>
        <v>5001.875</v>
      </c>
      <c r="H27" s="56">
        <v>0.9</v>
      </c>
      <c r="I27" s="27">
        <v>1.25</v>
      </c>
    </row>
    <row r="28" spans="1:9" x14ac:dyDescent="0.25">
      <c r="A28" s="8">
        <v>14</v>
      </c>
      <c r="B28" s="69" t="s">
        <v>25</v>
      </c>
      <c r="C28" s="69"/>
      <c r="D28" s="46">
        <f t="shared" si="0"/>
        <v>560.21</v>
      </c>
      <c r="E28" s="22">
        <f t="shared" si="1"/>
        <v>400.15</v>
      </c>
      <c r="F28" s="22">
        <f>H28*G7</f>
        <v>80.03</v>
      </c>
      <c r="G28" s="24">
        <f>I28*G7</f>
        <v>80.03</v>
      </c>
      <c r="H28" s="57">
        <v>0.02</v>
      </c>
      <c r="I28" s="39">
        <v>0.02</v>
      </c>
    </row>
    <row r="29" spans="1:9" ht="26.25" customHeight="1" x14ac:dyDescent="0.25">
      <c r="A29" s="8">
        <v>15</v>
      </c>
      <c r="B29" s="69" t="s">
        <v>26</v>
      </c>
      <c r="C29" s="69"/>
      <c r="D29" s="46">
        <f t="shared" si="0"/>
        <v>27170.184999999998</v>
      </c>
      <c r="E29" s="22">
        <f t="shared" si="1"/>
        <v>35013.125</v>
      </c>
      <c r="F29" s="22">
        <f>H29*G7</f>
        <v>3881.4549999999999</v>
      </c>
      <c r="G29" s="22">
        <f>I29*G7</f>
        <v>7002.625</v>
      </c>
      <c r="H29" s="56">
        <v>0.97</v>
      </c>
      <c r="I29" s="27">
        <v>1.75</v>
      </c>
    </row>
    <row r="30" spans="1:9" x14ac:dyDescent="0.25">
      <c r="A30" s="8">
        <v>16</v>
      </c>
      <c r="B30" s="69" t="s">
        <v>27</v>
      </c>
      <c r="C30" s="69"/>
      <c r="D30" s="46">
        <f t="shared" si="0"/>
        <v>44816.800000000003</v>
      </c>
      <c r="E30" s="22">
        <f t="shared" si="1"/>
        <v>44016.500000000007</v>
      </c>
      <c r="F30" s="22">
        <f>H30*G7</f>
        <v>6402.4000000000005</v>
      </c>
      <c r="G30" s="22">
        <f>I30*G7</f>
        <v>8803.3000000000011</v>
      </c>
      <c r="H30" s="56">
        <v>1.6</v>
      </c>
      <c r="I30" s="27">
        <v>2.2000000000000002</v>
      </c>
    </row>
    <row r="31" spans="1:9" x14ac:dyDescent="0.25">
      <c r="A31" s="8">
        <v>17</v>
      </c>
      <c r="B31" s="69" t="s">
        <v>28</v>
      </c>
      <c r="C31" s="69"/>
      <c r="D31" s="46">
        <f t="shared" si="0"/>
        <v>11204.2</v>
      </c>
      <c r="E31" s="22">
        <f t="shared" si="1"/>
        <v>18006.75</v>
      </c>
      <c r="F31" s="22">
        <f>H31*G7</f>
        <v>1600.6000000000001</v>
      </c>
      <c r="G31" s="22">
        <f>I31*G7</f>
        <v>3601.35</v>
      </c>
      <c r="H31" s="56">
        <v>0.4</v>
      </c>
      <c r="I31" s="27">
        <v>0.9</v>
      </c>
    </row>
    <row r="32" spans="1:9" x14ac:dyDescent="0.25">
      <c r="A32" s="8">
        <v>18</v>
      </c>
      <c r="B32" s="69" t="s">
        <v>29</v>
      </c>
      <c r="C32" s="69"/>
      <c r="D32" s="46">
        <f t="shared" si="0"/>
        <v>8403.15</v>
      </c>
      <c r="E32" s="22">
        <f t="shared" si="1"/>
        <v>16006.000000000002</v>
      </c>
      <c r="F32" s="22">
        <f>H32*G7</f>
        <v>1200.45</v>
      </c>
      <c r="G32" s="22">
        <f>I32*G7</f>
        <v>3201.2000000000003</v>
      </c>
      <c r="H32" s="56">
        <v>0.3</v>
      </c>
      <c r="I32" s="27">
        <v>0.8</v>
      </c>
    </row>
    <row r="33" spans="1:9" x14ac:dyDescent="0.25">
      <c r="A33" s="8">
        <v>19</v>
      </c>
      <c r="B33" s="67" t="s">
        <v>30</v>
      </c>
      <c r="C33" s="68"/>
      <c r="D33" s="47">
        <f t="shared" si="0"/>
        <v>98036.75</v>
      </c>
      <c r="E33" s="22">
        <f t="shared" si="1"/>
        <v>72027</v>
      </c>
      <c r="F33" s="22">
        <f>H33*G7</f>
        <v>14005.25</v>
      </c>
      <c r="G33" s="22">
        <f>I33*G7</f>
        <v>14405.4</v>
      </c>
      <c r="H33" s="56">
        <v>3.5</v>
      </c>
      <c r="I33" s="27">
        <v>3.6</v>
      </c>
    </row>
    <row r="34" spans="1:9" x14ac:dyDescent="0.25">
      <c r="A34" s="8">
        <v>20</v>
      </c>
      <c r="B34" s="67" t="s">
        <v>31</v>
      </c>
      <c r="C34" s="68"/>
      <c r="D34" s="47">
        <f t="shared" si="0"/>
        <v>42015.75</v>
      </c>
      <c r="E34" s="22">
        <f t="shared" si="1"/>
        <v>24009</v>
      </c>
      <c r="F34" s="22">
        <f>H34*G7</f>
        <v>6002.25</v>
      </c>
      <c r="G34" s="22">
        <f>I34*G7</f>
        <v>4801.8</v>
      </c>
      <c r="H34" s="56">
        <v>1.5</v>
      </c>
      <c r="I34" s="27">
        <v>1.2</v>
      </c>
    </row>
    <row r="35" spans="1:9" ht="15.75" thickBot="1" x14ac:dyDescent="0.3">
      <c r="A35" s="9"/>
      <c r="B35" s="65" t="s">
        <v>32</v>
      </c>
      <c r="C35" s="65"/>
      <c r="D35" s="45">
        <f t="shared" ref="D35:I35" si="2">SUM(D15:D34)</f>
        <v>672532.1050000001</v>
      </c>
      <c r="E35" s="21">
        <f t="shared" si="2"/>
        <v>594022.67500000005</v>
      </c>
      <c r="F35" s="21">
        <f t="shared" si="2"/>
        <v>96076.014999999999</v>
      </c>
      <c r="G35" s="21">
        <f t="shared" si="2"/>
        <v>118804.535</v>
      </c>
      <c r="H35" s="58">
        <f t="shared" si="2"/>
        <v>24.01</v>
      </c>
      <c r="I35" s="26">
        <f t="shared" si="2"/>
        <v>29.689999999999998</v>
      </c>
    </row>
    <row r="36" spans="1:9" ht="33.75" customHeight="1" thickBot="1" x14ac:dyDescent="0.3">
      <c r="A36" s="10"/>
      <c r="B36" s="84" t="s">
        <v>43</v>
      </c>
      <c r="C36" s="84"/>
      <c r="D36" s="52">
        <f>D12-D35</f>
        <v>-44256.590000000084</v>
      </c>
      <c r="E36" s="53">
        <f>E12-E35</f>
        <v>12204.574999999953</v>
      </c>
      <c r="F36" s="23"/>
      <c r="G36" s="25"/>
      <c r="H36" s="25"/>
      <c r="I36" s="30"/>
    </row>
    <row r="37" spans="1:9" ht="41.25" customHeight="1" thickBot="1" x14ac:dyDescent="0.3">
      <c r="A37" s="49"/>
      <c r="B37" s="66" t="s">
        <v>44</v>
      </c>
      <c r="C37" s="66"/>
      <c r="D37" s="82">
        <f>D36+E36</f>
        <v>-32052.01500000013</v>
      </c>
      <c r="E37" s="83"/>
      <c r="F37" s="50"/>
      <c r="G37" s="50"/>
      <c r="H37" s="50"/>
      <c r="I37" s="5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32">
    <mergeCell ref="A4:I4"/>
    <mergeCell ref="A5:I5"/>
    <mergeCell ref="A6:I6"/>
    <mergeCell ref="A7:E7"/>
    <mergeCell ref="A8:I8"/>
    <mergeCell ref="B15:C15"/>
    <mergeCell ref="B14:C14"/>
    <mergeCell ref="A12:C12"/>
    <mergeCell ref="B16:C16"/>
    <mergeCell ref="A10:C10"/>
    <mergeCell ref="B20:C20"/>
    <mergeCell ref="B21:C21"/>
    <mergeCell ref="B18:C18"/>
    <mergeCell ref="B19:C19"/>
    <mergeCell ref="B17:C17"/>
    <mergeCell ref="B26:C26"/>
    <mergeCell ref="B27:C27"/>
    <mergeCell ref="B24:C24"/>
    <mergeCell ref="B25:C25"/>
    <mergeCell ref="B22:C22"/>
    <mergeCell ref="B23:C23"/>
    <mergeCell ref="B32:C32"/>
    <mergeCell ref="B33:C33"/>
    <mergeCell ref="B30:C30"/>
    <mergeCell ref="B31:C31"/>
    <mergeCell ref="B28:C28"/>
    <mergeCell ref="B29:C29"/>
    <mergeCell ref="B37:C37"/>
    <mergeCell ref="D37:E37"/>
    <mergeCell ref="B36:C36"/>
    <mergeCell ref="B34:C34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7"/>
  <sheetViews>
    <sheetView topLeftCell="A26" workbookViewId="0">
      <selection activeCell="F20" sqref="F20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6.7109375" customWidth="1"/>
    <col min="5" max="5" width="13.28515625" customWidth="1"/>
    <col min="6" max="6" width="12.85546875" customWidth="1"/>
  </cols>
  <sheetData>
    <row r="4" spans="1:6" ht="18" x14ac:dyDescent="0.25">
      <c r="A4" s="75" t="s">
        <v>0</v>
      </c>
      <c r="B4" s="75"/>
      <c r="C4" s="75"/>
      <c r="D4" s="75"/>
      <c r="E4" s="75"/>
      <c r="F4" s="75"/>
    </row>
    <row r="5" spans="1:6" ht="15.75" x14ac:dyDescent="0.25">
      <c r="A5" s="76" t="s">
        <v>1</v>
      </c>
      <c r="B5" s="76"/>
      <c r="C5" s="76"/>
      <c r="D5" s="76"/>
      <c r="E5" s="76"/>
      <c r="F5" s="76"/>
    </row>
    <row r="6" spans="1:6" ht="15.75" x14ac:dyDescent="0.25">
      <c r="A6" s="77" t="s">
        <v>2</v>
      </c>
      <c r="B6" s="77"/>
      <c r="C6" s="77"/>
      <c r="D6" s="77"/>
      <c r="E6" s="77"/>
      <c r="F6" s="77"/>
    </row>
    <row r="7" spans="1:6" ht="15.75" x14ac:dyDescent="0.25">
      <c r="A7" s="78" t="s">
        <v>3</v>
      </c>
      <c r="B7" s="78"/>
      <c r="C7" s="78"/>
      <c r="D7" s="78"/>
      <c r="E7" s="15">
        <v>4001.5</v>
      </c>
      <c r="F7" s="2"/>
    </row>
    <row r="8" spans="1:6" ht="15.75" x14ac:dyDescent="0.25">
      <c r="A8" s="79" t="s">
        <v>46</v>
      </c>
      <c r="B8" s="79"/>
      <c r="C8" s="79"/>
      <c r="D8" s="79"/>
      <c r="E8" s="79"/>
      <c r="F8" s="79"/>
    </row>
    <row r="9" spans="1:6" ht="15.75" thickBot="1" x14ac:dyDescent="0.3">
      <c r="A9" s="3"/>
      <c r="B9" s="3"/>
      <c r="C9" s="3"/>
      <c r="D9" s="3"/>
      <c r="E9" s="3"/>
      <c r="F9" s="3"/>
    </row>
    <row r="10" spans="1:6" ht="72.75" customHeight="1" x14ac:dyDescent="0.25">
      <c r="A10" s="73" t="s">
        <v>4</v>
      </c>
      <c r="B10" s="74"/>
      <c r="C10" s="74"/>
      <c r="D10" s="31" t="s">
        <v>48</v>
      </c>
      <c r="E10" s="31" t="s">
        <v>49</v>
      </c>
      <c r="F10" s="54" t="s">
        <v>50</v>
      </c>
    </row>
    <row r="11" spans="1:6" x14ac:dyDescent="0.25">
      <c r="A11" s="18"/>
      <c r="B11" s="19"/>
      <c r="C11" s="19"/>
      <c r="D11" s="36" t="s">
        <v>8</v>
      </c>
      <c r="E11" s="19"/>
      <c r="F11" s="20"/>
    </row>
    <row r="12" spans="1:6" ht="15.75" thickBot="1" x14ac:dyDescent="0.3">
      <c r="A12" s="71" t="s">
        <v>9</v>
      </c>
      <c r="B12" s="72"/>
      <c r="C12" s="72"/>
      <c r="D12" s="21">
        <f>E12*12</f>
        <v>1306089.6000000001</v>
      </c>
      <c r="E12" s="21">
        <f>F12*E7</f>
        <v>108840.8</v>
      </c>
      <c r="F12" s="28">
        <v>27.2</v>
      </c>
    </row>
    <row r="13" spans="1:6" x14ac:dyDescent="0.25">
      <c r="A13" s="33"/>
      <c r="B13" s="34"/>
      <c r="C13" s="34"/>
      <c r="D13" s="41" t="s">
        <v>10</v>
      </c>
      <c r="E13" s="43"/>
      <c r="F13" s="44"/>
    </row>
    <row r="14" spans="1:6" ht="57.75" customHeight="1" x14ac:dyDescent="0.25">
      <c r="A14" s="6" t="s">
        <v>11</v>
      </c>
      <c r="B14" s="70" t="s">
        <v>12</v>
      </c>
      <c r="C14" s="70"/>
      <c r="D14" s="32" t="s">
        <v>48</v>
      </c>
      <c r="E14" s="32" t="s">
        <v>51</v>
      </c>
      <c r="F14" s="55" t="s">
        <v>47</v>
      </c>
    </row>
    <row r="15" spans="1:6" x14ac:dyDescent="0.25">
      <c r="A15" s="8">
        <v>1</v>
      </c>
      <c r="B15" s="69" t="s">
        <v>13</v>
      </c>
      <c r="C15" s="69"/>
      <c r="D15" s="22">
        <f t="shared" ref="D15:D33" si="0">E15*12</f>
        <v>91234.2</v>
      </c>
      <c r="E15" s="60">
        <f>F15*E7</f>
        <v>7602.8499999999995</v>
      </c>
      <c r="F15" s="27">
        <v>1.9</v>
      </c>
    </row>
    <row r="16" spans="1:6" x14ac:dyDescent="0.25">
      <c r="A16" s="8">
        <v>2</v>
      </c>
      <c r="B16" s="67" t="s">
        <v>16</v>
      </c>
      <c r="C16" s="68"/>
      <c r="D16" s="22">
        <f t="shared" si="0"/>
        <v>7202.7000000000007</v>
      </c>
      <c r="E16" s="56">
        <f>F16*E7</f>
        <v>600.22500000000002</v>
      </c>
      <c r="F16" s="27">
        <v>0.15</v>
      </c>
    </row>
    <row r="17" spans="1:6" x14ac:dyDescent="0.25">
      <c r="A17" s="8">
        <v>3</v>
      </c>
      <c r="B17" s="69" t="s">
        <v>17</v>
      </c>
      <c r="C17" s="69"/>
      <c r="D17" s="22">
        <f t="shared" si="0"/>
        <v>24009</v>
      </c>
      <c r="E17" s="56">
        <f>F17*E7</f>
        <v>2000.75</v>
      </c>
      <c r="F17" s="27">
        <v>0.5</v>
      </c>
    </row>
    <row r="18" spans="1:6" ht="16.5" customHeight="1" x14ac:dyDescent="0.25">
      <c r="A18" s="8">
        <v>4</v>
      </c>
      <c r="B18" s="69" t="s">
        <v>54</v>
      </c>
      <c r="C18" s="69"/>
      <c r="D18" s="22">
        <f t="shared" si="0"/>
        <v>91234.2</v>
      </c>
      <c r="E18" s="60">
        <f>F18*E7</f>
        <v>7602.8499999999995</v>
      </c>
      <c r="F18" s="27">
        <v>1.9</v>
      </c>
    </row>
    <row r="19" spans="1:6" ht="29.25" customHeight="1" x14ac:dyDescent="0.25">
      <c r="A19" s="8">
        <v>5</v>
      </c>
      <c r="B19" s="67" t="s">
        <v>53</v>
      </c>
      <c r="C19" s="68"/>
      <c r="D19" s="22">
        <f t="shared" si="0"/>
        <v>72027</v>
      </c>
      <c r="E19" s="60">
        <f>F19*E7</f>
        <v>6002.25</v>
      </c>
      <c r="F19" s="27">
        <v>1.5</v>
      </c>
    </row>
    <row r="20" spans="1:6" ht="25.5" customHeight="1" x14ac:dyDescent="0.25">
      <c r="A20" s="8">
        <v>7</v>
      </c>
      <c r="B20" s="67" t="s">
        <v>53</v>
      </c>
      <c r="C20" s="68"/>
      <c r="D20" s="22">
        <f t="shared" si="0"/>
        <v>72027</v>
      </c>
      <c r="E20" s="60">
        <f>F20*E7</f>
        <v>6002.25</v>
      </c>
      <c r="F20" s="27">
        <v>1.5</v>
      </c>
    </row>
    <row r="21" spans="1:6" x14ac:dyDescent="0.25">
      <c r="A21" s="8">
        <v>8</v>
      </c>
      <c r="B21" s="69" t="s">
        <v>19</v>
      </c>
      <c r="C21" s="69"/>
      <c r="D21" s="22">
        <f t="shared" si="0"/>
        <v>3841.44</v>
      </c>
      <c r="E21" s="56">
        <f>F21*E7</f>
        <v>320.12</v>
      </c>
      <c r="F21" s="39">
        <v>0.08</v>
      </c>
    </row>
    <row r="22" spans="1:6" x14ac:dyDescent="0.25">
      <c r="A22" s="8">
        <v>9</v>
      </c>
      <c r="B22" s="69" t="s">
        <v>20</v>
      </c>
      <c r="C22" s="69"/>
      <c r="D22" s="22">
        <f t="shared" si="0"/>
        <v>28810.800000000003</v>
      </c>
      <c r="E22" s="60">
        <f>F22*E7</f>
        <v>2400.9</v>
      </c>
      <c r="F22" s="27">
        <v>0.6</v>
      </c>
    </row>
    <row r="23" spans="1:6" ht="22.5" customHeight="1" x14ac:dyDescent="0.25">
      <c r="A23" s="8">
        <v>10</v>
      </c>
      <c r="B23" s="69" t="s">
        <v>21</v>
      </c>
      <c r="C23" s="69"/>
      <c r="D23" s="22">
        <f t="shared" si="0"/>
        <v>93635.1</v>
      </c>
      <c r="E23" s="60">
        <f>F23*E7</f>
        <v>7802.9250000000002</v>
      </c>
      <c r="F23" s="27">
        <v>1.95</v>
      </c>
    </row>
    <row r="24" spans="1:6" ht="23.25" customHeight="1" x14ac:dyDescent="0.25">
      <c r="A24" s="8">
        <v>11</v>
      </c>
      <c r="B24" s="69" t="s">
        <v>22</v>
      </c>
      <c r="C24" s="69"/>
      <c r="D24" s="22">
        <f t="shared" si="0"/>
        <v>98436.9</v>
      </c>
      <c r="E24" s="60">
        <f>F24*E7</f>
        <v>8203.0749999999989</v>
      </c>
      <c r="F24" s="27">
        <v>2.0499999999999998</v>
      </c>
    </row>
    <row r="25" spans="1:6" ht="22.5" customHeight="1" x14ac:dyDescent="0.25">
      <c r="A25" s="8">
        <v>12</v>
      </c>
      <c r="B25" s="69" t="s">
        <v>23</v>
      </c>
      <c r="C25" s="69"/>
      <c r="D25" s="22">
        <f t="shared" si="0"/>
        <v>122445.9</v>
      </c>
      <c r="E25" s="60">
        <f>F25*E7</f>
        <v>10203.824999999999</v>
      </c>
      <c r="F25" s="27">
        <v>2.5499999999999998</v>
      </c>
    </row>
    <row r="26" spans="1:6" ht="28.5" customHeight="1" x14ac:dyDescent="0.25">
      <c r="A26" s="8">
        <v>13</v>
      </c>
      <c r="B26" s="69" t="s">
        <v>24</v>
      </c>
      <c r="C26" s="69"/>
      <c r="D26" s="22">
        <f t="shared" si="0"/>
        <v>60022.5</v>
      </c>
      <c r="E26" s="60">
        <f>F26*E7</f>
        <v>5001.875</v>
      </c>
      <c r="F26" s="27">
        <v>1.25</v>
      </c>
    </row>
    <row r="27" spans="1:6" x14ac:dyDescent="0.25">
      <c r="A27" s="8">
        <v>14</v>
      </c>
      <c r="B27" s="69" t="s">
        <v>25</v>
      </c>
      <c r="C27" s="69"/>
      <c r="D27" s="22">
        <f t="shared" si="0"/>
        <v>62423.399999999994</v>
      </c>
      <c r="E27" s="56">
        <f>F27*E7</f>
        <v>5201.95</v>
      </c>
      <c r="F27" s="39">
        <v>1.3</v>
      </c>
    </row>
    <row r="28" spans="1:6" ht="26.25" customHeight="1" x14ac:dyDescent="0.25">
      <c r="A28" s="8">
        <v>15</v>
      </c>
      <c r="B28" s="69" t="s">
        <v>26</v>
      </c>
      <c r="C28" s="69"/>
      <c r="D28" s="22">
        <f t="shared" si="0"/>
        <v>84031.5</v>
      </c>
      <c r="E28" s="60">
        <f>F28*E7</f>
        <v>7002.625</v>
      </c>
      <c r="F28" s="27">
        <v>1.75</v>
      </c>
    </row>
    <row r="29" spans="1:6" x14ac:dyDescent="0.25">
      <c r="A29" s="8">
        <v>16</v>
      </c>
      <c r="B29" s="69" t="s">
        <v>27</v>
      </c>
      <c r="C29" s="69"/>
      <c r="D29" s="22">
        <f t="shared" si="0"/>
        <v>105639.6</v>
      </c>
      <c r="E29" s="60">
        <f>F29*E7</f>
        <v>8803.3000000000011</v>
      </c>
      <c r="F29" s="27">
        <v>2.2000000000000002</v>
      </c>
    </row>
    <row r="30" spans="1:6" x14ac:dyDescent="0.25">
      <c r="A30" s="8">
        <v>17</v>
      </c>
      <c r="B30" s="69" t="s">
        <v>28</v>
      </c>
      <c r="C30" s="69"/>
      <c r="D30" s="22">
        <f t="shared" si="0"/>
        <v>43216.2</v>
      </c>
      <c r="E30" s="60">
        <f>F30*E7</f>
        <v>3601.35</v>
      </c>
      <c r="F30" s="27">
        <v>0.9</v>
      </c>
    </row>
    <row r="31" spans="1:6" x14ac:dyDescent="0.25">
      <c r="A31" s="8">
        <v>18</v>
      </c>
      <c r="B31" s="69" t="s">
        <v>29</v>
      </c>
      <c r="C31" s="69"/>
      <c r="D31" s="22">
        <f t="shared" si="0"/>
        <v>38414.400000000001</v>
      </c>
      <c r="E31" s="60">
        <f>F31*E7</f>
        <v>3201.2000000000003</v>
      </c>
      <c r="F31" s="27">
        <v>0.8</v>
      </c>
    </row>
    <row r="32" spans="1:6" x14ac:dyDescent="0.25">
      <c r="A32" s="8">
        <v>19</v>
      </c>
      <c r="B32" s="67" t="s">
        <v>30</v>
      </c>
      <c r="C32" s="68"/>
      <c r="D32" s="22">
        <f t="shared" si="0"/>
        <v>172864.8</v>
      </c>
      <c r="E32" s="60">
        <f>F32*E7</f>
        <v>14405.4</v>
      </c>
      <c r="F32" s="27">
        <v>3.6</v>
      </c>
    </row>
    <row r="33" spans="1:6" x14ac:dyDescent="0.25">
      <c r="A33" s="8">
        <v>20</v>
      </c>
      <c r="B33" s="67" t="s">
        <v>31</v>
      </c>
      <c r="C33" s="68"/>
      <c r="D33" s="22">
        <f t="shared" si="0"/>
        <v>57621.600000000006</v>
      </c>
      <c r="E33" s="60">
        <f>F33*E7</f>
        <v>4801.8</v>
      </c>
      <c r="F33" s="27">
        <v>1.2</v>
      </c>
    </row>
    <row r="34" spans="1:6" ht="15.75" thickBot="1" x14ac:dyDescent="0.3">
      <c r="A34" s="9"/>
      <c r="B34" s="65" t="s">
        <v>32</v>
      </c>
      <c r="C34" s="65"/>
      <c r="D34" s="21">
        <f>SUM(D15:D33)</f>
        <v>1329138.24</v>
      </c>
      <c r="E34" s="61">
        <f>SUM(E15:E33)</f>
        <v>110761.52</v>
      </c>
      <c r="F34" s="26">
        <f>SUM(F15:F33)</f>
        <v>27.68</v>
      </c>
    </row>
    <row r="35" spans="1:6" ht="33.75" customHeight="1" thickBot="1" x14ac:dyDescent="0.3">
      <c r="A35" s="10"/>
      <c r="B35" s="84" t="s">
        <v>43</v>
      </c>
      <c r="C35" s="84"/>
      <c r="D35" s="53">
        <f>D12-D34</f>
        <v>-23048.639999999898</v>
      </c>
      <c r="E35" s="59">
        <f>E12-E34</f>
        <v>-1920.7200000000012</v>
      </c>
      <c r="F35" s="30"/>
    </row>
    <row r="36" spans="1:6" ht="41.25" customHeight="1" thickBot="1" x14ac:dyDescent="0.3">
      <c r="A36" s="49"/>
      <c r="B36" s="66" t="s">
        <v>52</v>
      </c>
      <c r="C36" s="85"/>
      <c r="D36" s="86">
        <f>D35+E35</f>
        <v>-24969.359999999899</v>
      </c>
      <c r="E36" s="87"/>
      <c r="F36" s="51"/>
    </row>
    <row r="37" spans="1:6" x14ac:dyDescent="0.25">
      <c r="A37" s="1"/>
      <c r="B37" s="1"/>
      <c r="C37" s="1"/>
      <c r="D37" s="1"/>
      <c r="E37" s="1"/>
      <c r="F37" s="1"/>
    </row>
  </sheetData>
  <mergeCells count="31">
    <mergeCell ref="B36:C36"/>
    <mergeCell ref="D36:E36"/>
    <mergeCell ref="B30:C30"/>
    <mergeCell ref="B31:C31"/>
    <mergeCell ref="B32:C32"/>
    <mergeCell ref="B33:C33"/>
    <mergeCell ref="B34:C34"/>
    <mergeCell ref="B35:C35"/>
    <mergeCell ref="B29:C29"/>
    <mergeCell ref="B17:C17"/>
    <mergeCell ref="B18:C18"/>
    <mergeCell ref="B21:C21"/>
    <mergeCell ref="B22:C22"/>
    <mergeCell ref="B23:C23"/>
    <mergeCell ref="B19:C19"/>
    <mergeCell ref="B20:C20"/>
    <mergeCell ref="B24:C24"/>
    <mergeCell ref="B25:C25"/>
    <mergeCell ref="B26:C26"/>
    <mergeCell ref="B27:C27"/>
    <mergeCell ref="B28:C28"/>
    <mergeCell ref="A12:C12"/>
    <mergeCell ref="B14:C14"/>
    <mergeCell ref="B15:C15"/>
    <mergeCell ref="B16:C16"/>
    <mergeCell ref="A4:F4"/>
    <mergeCell ref="A5:F5"/>
    <mergeCell ref="A6:F6"/>
    <mergeCell ref="A7:D7"/>
    <mergeCell ref="A8:F8"/>
    <mergeCell ref="A10:C1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7"/>
  <sheetViews>
    <sheetView tabSelected="1" topLeftCell="A17" workbookViewId="0">
      <selection activeCell="O22" sqref="O22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5" customWidth="1"/>
    <col min="5" max="5" width="16.7109375" customWidth="1"/>
    <col min="6" max="6" width="14" customWidth="1"/>
    <col min="7" max="7" width="13.28515625" customWidth="1"/>
    <col min="8" max="8" width="15" customWidth="1"/>
    <col min="9" max="9" width="12.85546875" customWidth="1"/>
  </cols>
  <sheetData>
    <row r="4" spans="1:9" ht="18" x14ac:dyDescent="0.25">
      <c r="A4" s="75" t="s">
        <v>0</v>
      </c>
      <c r="B4" s="75"/>
      <c r="C4" s="75"/>
      <c r="D4" s="75"/>
      <c r="E4" s="75"/>
      <c r="F4" s="75"/>
      <c r="G4" s="75"/>
      <c r="H4" s="75"/>
      <c r="I4" s="75"/>
    </row>
    <row r="5" spans="1:9" ht="15.75" x14ac:dyDescent="0.25">
      <c r="A5" s="76" t="s">
        <v>1</v>
      </c>
      <c r="B5" s="76"/>
      <c r="C5" s="76"/>
      <c r="D5" s="76"/>
      <c r="E5" s="76"/>
      <c r="F5" s="76"/>
      <c r="G5" s="76"/>
      <c r="H5" s="76"/>
      <c r="I5" s="76"/>
    </row>
    <row r="6" spans="1:9" ht="15.75" x14ac:dyDescent="0.25">
      <c r="A6" s="77" t="s">
        <v>2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78" t="s">
        <v>3</v>
      </c>
      <c r="B7" s="78"/>
      <c r="C7" s="78"/>
      <c r="D7" s="78"/>
      <c r="E7" s="78"/>
      <c r="F7" s="62"/>
      <c r="G7" s="15">
        <v>4001.5</v>
      </c>
      <c r="H7" s="15"/>
      <c r="I7" s="2"/>
    </row>
    <row r="8" spans="1:9" ht="15.75" x14ac:dyDescent="0.25">
      <c r="A8" s="79" t="s">
        <v>55</v>
      </c>
      <c r="B8" s="79"/>
      <c r="C8" s="79"/>
      <c r="D8" s="79"/>
      <c r="E8" s="79"/>
      <c r="F8" s="79"/>
      <c r="G8" s="79"/>
      <c r="H8" s="79"/>
      <c r="I8" s="79"/>
    </row>
    <row r="9" spans="1:9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72.75" customHeight="1" x14ac:dyDescent="0.25">
      <c r="A10" s="73" t="s">
        <v>4</v>
      </c>
      <c r="B10" s="74"/>
      <c r="C10" s="74"/>
      <c r="D10" s="31" t="s">
        <v>56</v>
      </c>
      <c r="E10" s="31" t="s">
        <v>57</v>
      </c>
      <c r="F10" s="31" t="s">
        <v>58</v>
      </c>
      <c r="G10" s="31" t="s">
        <v>59</v>
      </c>
      <c r="H10" s="16" t="s">
        <v>60</v>
      </c>
      <c r="I10" s="54" t="s">
        <v>61</v>
      </c>
    </row>
    <row r="11" spans="1:9" x14ac:dyDescent="0.25">
      <c r="A11" s="18"/>
      <c r="B11" s="19"/>
      <c r="C11" s="19"/>
      <c r="D11" s="36" t="s">
        <v>8</v>
      </c>
      <c r="E11" s="36" t="s">
        <v>8</v>
      </c>
      <c r="F11" s="40"/>
      <c r="G11" s="19"/>
      <c r="H11" s="19"/>
      <c r="I11" s="20"/>
    </row>
    <row r="12" spans="1:9" ht="15.75" thickBot="1" x14ac:dyDescent="0.3">
      <c r="A12" s="71" t="s">
        <v>9</v>
      </c>
      <c r="B12" s="72"/>
      <c r="C12" s="72"/>
      <c r="D12" s="48">
        <f>F12*7</f>
        <v>761885.6</v>
      </c>
      <c r="E12" s="21">
        <f>G12*5</f>
        <v>598624.4</v>
      </c>
      <c r="F12" s="21">
        <f>H12*G7</f>
        <v>108840.8</v>
      </c>
      <c r="G12" s="21">
        <f>I12*G7</f>
        <v>119724.88</v>
      </c>
      <c r="H12" s="28">
        <v>27.2</v>
      </c>
      <c r="I12" s="28">
        <v>29.92</v>
      </c>
    </row>
    <row r="13" spans="1:9" x14ac:dyDescent="0.25">
      <c r="A13" s="33"/>
      <c r="B13" s="34"/>
      <c r="C13" s="34"/>
      <c r="D13" s="41" t="s">
        <v>10</v>
      </c>
      <c r="E13" s="41" t="s">
        <v>10</v>
      </c>
      <c r="F13" s="42"/>
      <c r="G13" s="43"/>
      <c r="H13" s="43"/>
      <c r="I13" s="44"/>
    </row>
    <row r="14" spans="1:9" ht="57.75" customHeight="1" x14ac:dyDescent="0.25">
      <c r="A14" s="6" t="s">
        <v>11</v>
      </c>
      <c r="B14" s="70" t="s">
        <v>12</v>
      </c>
      <c r="C14" s="70"/>
      <c r="D14" s="32" t="s">
        <v>56</v>
      </c>
      <c r="E14" s="32" t="s">
        <v>57</v>
      </c>
      <c r="F14" s="32" t="s">
        <v>58</v>
      </c>
      <c r="G14" s="32" t="s">
        <v>59</v>
      </c>
      <c r="H14" s="12" t="s">
        <v>60</v>
      </c>
      <c r="I14" s="55" t="s">
        <v>61</v>
      </c>
    </row>
    <row r="15" spans="1:9" x14ac:dyDescent="0.25">
      <c r="A15" s="8">
        <v>1</v>
      </c>
      <c r="B15" s="69" t="s">
        <v>13</v>
      </c>
      <c r="C15" s="69"/>
      <c r="D15" s="46">
        <f t="shared" ref="D15:D33" si="0">F15*7</f>
        <v>53219.95</v>
      </c>
      <c r="E15" s="22">
        <f t="shared" ref="E15:E33" si="1">G15*5</f>
        <v>41815.675000000003</v>
      </c>
      <c r="F15" s="22">
        <f>H15*G7</f>
        <v>7602.8499999999995</v>
      </c>
      <c r="G15" s="22">
        <f>I15*G7</f>
        <v>8363.1350000000002</v>
      </c>
      <c r="H15" s="56">
        <v>1.9</v>
      </c>
      <c r="I15" s="27">
        <v>2.09</v>
      </c>
    </row>
    <row r="16" spans="1:9" x14ac:dyDescent="0.25">
      <c r="A16" s="8">
        <v>2</v>
      </c>
      <c r="B16" s="67" t="s">
        <v>16</v>
      </c>
      <c r="C16" s="68"/>
      <c r="D16" s="47">
        <f t="shared" si="0"/>
        <v>4201.5749999999998</v>
      </c>
      <c r="E16" s="22">
        <f t="shared" si="1"/>
        <v>3201.2</v>
      </c>
      <c r="F16" s="22">
        <f>H16*G7</f>
        <v>600.22500000000002</v>
      </c>
      <c r="G16" s="24">
        <f>I16*G7</f>
        <v>640.24</v>
      </c>
      <c r="H16" s="56">
        <v>0.15</v>
      </c>
      <c r="I16" s="27">
        <v>0.16</v>
      </c>
    </row>
    <row r="17" spans="1:9" x14ac:dyDescent="0.25">
      <c r="A17" s="8">
        <v>3</v>
      </c>
      <c r="B17" s="69" t="s">
        <v>17</v>
      </c>
      <c r="C17" s="69"/>
      <c r="D17" s="46">
        <f t="shared" si="0"/>
        <v>14005.25</v>
      </c>
      <c r="E17" s="22">
        <f t="shared" si="1"/>
        <v>11004.125000000002</v>
      </c>
      <c r="F17" s="22">
        <f>H17*G7</f>
        <v>2000.75</v>
      </c>
      <c r="G17" s="24">
        <f>I17*G7</f>
        <v>2200.8250000000003</v>
      </c>
      <c r="H17" s="56">
        <v>0.5</v>
      </c>
      <c r="I17" s="27">
        <v>0.55000000000000004</v>
      </c>
    </row>
    <row r="18" spans="1:9" ht="27.75" customHeight="1" x14ac:dyDescent="0.25">
      <c r="A18" s="8">
        <v>4</v>
      </c>
      <c r="B18" s="69" t="s">
        <v>18</v>
      </c>
      <c r="C18" s="69"/>
      <c r="D18" s="46">
        <f t="shared" si="0"/>
        <v>53219.95</v>
      </c>
      <c r="E18" s="22">
        <f t="shared" si="1"/>
        <v>41815.675000000003</v>
      </c>
      <c r="F18" s="22">
        <f>H18*G7</f>
        <v>7602.8499999999995</v>
      </c>
      <c r="G18" s="22">
        <f>I18*G7</f>
        <v>8363.1350000000002</v>
      </c>
      <c r="H18" s="56">
        <v>1.9</v>
      </c>
      <c r="I18" s="27">
        <v>2.09</v>
      </c>
    </row>
    <row r="19" spans="1:9" x14ac:dyDescent="0.25">
      <c r="A19" s="8">
        <v>5</v>
      </c>
      <c r="B19" s="69" t="s">
        <v>19</v>
      </c>
      <c r="C19" s="69"/>
      <c r="D19" s="46">
        <f t="shared" si="0"/>
        <v>2240.84</v>
      </c>
      <c r="E19" s="22">
        <f t="shared" si="1"/>
        <v>1800.675</v>
      </c>
      <c r="F19" s="22">
        <f>H19*G7</f>
        <v>320.12</v>
      </c>
      <c r="G19" s="24">
        <f>I19*G7</f>
        <v>360.13499999999999</v>
      </c>
      <c r="H19" s="57">
        <v>0.08</v>
      </c>
      <c r="I19" s="39">
        <v>0.09</v>
      </c>
    </row>
    <row r="20" spans="1:9" x14ac:dyDescent="0.25">
      <c r="A20" s="8">
        <v>6</v>
      </c>
      <c r="B20" s="69" t="s">
        <v>62</v>
      </c>
      <c r="C20" s="69"/>
      <c r="D20" s="46">
        <f t="shared" si="0"/>
        <v>16806.3</v>
      </c>
      <c r="E20" s="22">
        <f t="shared" si="1"/>
        <v>13204.95</v>
      </c>
      <c r="F20" s="22">
        <f>H20*G7</f>
        <v>2400.9</v>
      </c>
      <c r="G20" s="22">
        <f>I20*G7</f>
        <v>2640.9900000000002</v>
      </c>
      <c r="H20" s="56">
        <v>0.6</v>
      </c>
      <c r="I20" s="27">
        <v>0.66</v>
      </c>
    </row>
    <row r="21" spans="1:9" ht="24.75" customHeight="1" x14ac:dyDescent="0.25">
      <c r="A21" s="8">
        <v>7</v>
      </c>
      <c r="B21" s="88" t="s">
        <v>53</v>
      </c>
      <c r="C21" s="89"/>
      <c r="D21" s="63">
        <f>F21*7</f>
        <v>36413.65</v>
      </c>
      <c r="E21" s="64">
        <f>G21*5</f>
        <v>30011.25</v>
      </c>
      <c r="F21" s="64">
        <f>H21*G7</f>
        <v>5201.95</v>
      </c>
      <c r="G21" s="64">
        <f>I21*G7</f>
        <v>6002.25</v>
      </c>
      <c r="H21" s="57">
        <v>1.3</v>
      </c>
      <c r="I21" s="39">
        <v>1.5</v>
      </c>
    </row>
    <row r="22" spans="1:9" ht="15" customHeight="1" x14ac:dyDescent="0.25">
      <c r="A22" s="8">
        <v>8</v>
      </c>
      <c r="B22" s="90" t="s">
        <v>63</v>
      </c>
      <c r="C22" s="91"/>
      <c r="D22" s="63">
        <f>F22*7</f>
        <v>84031.5</v>
      </c>
      <c r="E22" s="64">
        <f>G22*5</f>
        <v>66024.75</v>
      </c>
      <c r="F22" s="64">
        <f>H22*G7</f>
        <v>12004.5</v>
      </c>
      <c r="G22" s="64">
        <f>I22*G7</f>
        <v>13204.949999999999</v>
      </c>
      <c r="H22" s="57">
        <v>3</v>
      </c>
      <c r="I22" s="39">
        <v>3.3</v>
      </c>
    </row>
    <row r="23" spans="1:9" ht="22.5" customHeight="1" x14ac:dyDescent="0.25">
      <c r="A23" s="8">
        <v>9</v>
      </c>
      <c r="B23" s="69" t="s">
        <v>21</v>
      </c>
      <c r="C23" s="69"/>
      <c r="D23" s="46">
        <f t="shared" si="0"/>
        <v>54620.474999999999</v>
      </c>
      <c r="E23" s="22">
        <f t="shared" si="1"/>
        <v>42816.05</v>
      </c>
      <c r="F23" s="22">
        <f>H23*G7</f>
        <v>7802.9250000000002</v>
      </c>
      <c r="G23" s="22">
        <f>I23*G7</f>
        <v>8563.2100000000009</v>
      </c>
      <c r="H23" s="56">
        <v>1.95</v>
      </c>
      <c r="I23" s="27">
        <v>2.14</v>
      </c>
    </row>
    <row r="24" spans="1:9" ht="21.75" customHeight="1" x14ac:dyDescent="0.25">
      <c r="A24" s="8">
        <v>10</v>
      </c>
      <c r="B24" s="69" t="s">
        <v>22</v>
      </c>
      <c r="C24" s="69"/>
      <c r="D24" s="46">
        <f t="shared" si="0"/>
        <v>57421.524999999994</v>
      </c>
      <c r="E24" s="22">
        <f t="shared" si="1"/>
        <v>45016.875</v>
      </c>
      <c r="F24" s="22">
        <f>H24*G7</f>
        <v>8203.0749999999989</v>
      </c>
      <c r="G24" s="22">
        <f>I24*G7</f>
        <v>9003.375</v>
      </c>
      <c r="H24" s="56">
        <v>2.0499999999999998</v>
      </c>
      <c r="I24" s="27">
        <v>2.25</v>
      </c>
    </row>
    <row r="25" spans="1:9" ht="22.5" customHeight="1" x14ac:dyDescent="0.25">
      <c r="A25" s="8">
        <v>11</v>
      </c>
      <c r="B25" s="69" t="s">
        <v>23</v>
      </c>
      <c r="C25" s="69"/>
      <c r="D25" s="46">
        <f t="shared" si="0"/>
        <v>71426.774999999994</v>
      </c>
      <c r="E25" s="22">
        <f t="shared" si="1"/>
        <v>56020.999999999993</v>
      </c>
      <c r="F25" s="22">
        <f>H25*G7</f>
        <v>10203.824999999999</v>
      </c>
      <c r="G25" s="22">
        <f>I25*G7</f>
        <v>11204.199999999999</v>
      </c>
      <c r="H25" s="56">
        <v>2.5499999999999998</v>
      </c>
      <c r="I25" s="27">
        <v>2.8</v>
      </c>
    </row>
    <row r="26" spans="1:9" ht="28.5" customHeight="1" x14ac:dyDescent="0.25">
      <c r="A26" s="8">
        <v>12</v>
      </c>
      <c r="B26" s="69" t="s">
        <v>24</v>
      </c>
      <c r="C26" s="69"/>
      <c r="D26" s="46">
        <f t="shared" si="0"/>
        <v>35013.125</v>
      </c>
      <c r="E26" s="22">
        <f t="shared" si="1"/>
        <v>28010.499999999996</v>
      </c>
      <c r="F26" s="22">
        <f>H26*G7</f>
        <v>5001.875</v>
      </c>
      <c r="G26" s="22">
        <f>I26*G7</f>
        <v>5602.0999999999995</v>
      </c>
      <c r="H26" s="56">
        <v>1.25</v>
      </c>
      <c r="I26" s="27">
        <v>1.4</v>
      </c>
    </row>
    <row r="27" spans="1:9" x14ac:dyDescent="0.25">
      <c r="A27" s="8">
        <v>13</v>
      </c>
      <c r="B27" s="69" t="s">
        <v>25</v>
      </c>
      <c r="C27" s="69"/>
      <c r="D27" s="46">
        <f t="shared" si="0"/>
        <v>36413.65</v>
      </c>
      <c r="E27" s="22">
        <f t="shared" si="1"/>
        <v>28610.724999999999</v>
      </c>
      <c r="F27" s="22">
        <f>H27*G7</f>
        <v>5201.95</v>
      </c>
      <c r="G27" s="24">
        <f>I27*G7</f>
        <v>5722.1449999999995</v>
      </c>
      <c r="H27" s="57">
        <v>1.3</v>
      </c>
      <c r="I27" s="39">
        <v>1.43</v>
      </c>
    </row>
    <row r="28" spans="1:9" ht="26.25" customHeight="1" x14ac:dyDescent="0.25">
      <c r="A28" s="8">
        <v>14</v>
      </c>
      <c r="B28" s="69" t="s">
        <v>26</v>
      </c>
      <c r="C28" s="69"/>
      <c r="D28" s="46">
        <f t="shared" si="0"/>
        <v>49018.375</v>
      </c>
      <c r="E28" s="22">
        <f t="shared" si="1"/>
        <v>35013.125</v>
      </c>
      <c r="F28" s="22">
        <f>H28*G7</f>
        <v>7002.625</v>
      </c>
      <c r="G28" s="22">
        <f>I28*G7</f>
        <v>7002.625</v>
      </c>
      <c r="H28" s="56">
        <v>1.75</v>
      </c>
      <c r="I28" s="27">
        <v>1.75</v>
      </c>
    </row>
    <row r="29" spans="1:9" x14ac:dyDescent="0.25">
      <c r="A29" s="8">
        <v>15</v>
      </c>
      <c r="B29" s="69" t="s">
        <v>27</v>
      </c>
      <c r="C29" s="69"/>
      <c r="D29" s="46">
        <f t="shared" si="0"/>
        <v>61623.100000000006</v>
      </c>
      <c r="E29" s="22">
        <f t="shared" si="1"/>
        <v>38414.400000000001</v>
      </c>
      <c r="F29" s="22">
        <f>H29*G7</f>
        <v>8803.3000000000011</v>
      </c>
      <c r="G29" s="22">
        <f>I29*G7</f>
        <v>7682.88</v>
      </c>
      <c r="H29" s="56">
        <v>2.2000000000000002</v>
      </c>
      <c r="I29" s="27">
        <v>1.92</v>
      </c>
    </row>
    <row r="30" spans="1:9" x14ac:dyDescent="0.25">
      <c r="A30" s="8">
        <v>16</v>
      </c>
      <c r="B30" s="69" t="s">
        <v>28</v>
      </c>
      <c r="C30" s="69"/>
      <c r="D30" s="46">
        <f t="shared" si="0"/>
        <v>25209.45</v>
      </c>
      <c r="E30" s="22">
        <f t="shared" si="1"/>
        <v>39614.85</v>
      </c>
      <c r="F30" s="22">
        <f>H30*G7</f>
        <v>3601.35</v>
      </c>
      <c r="G30" s="22">
        <f>I30*G7</f>
        <v>7922.97</v>
      </c>
      <c r="H30" s="56">
        <v>0.9</v>
      </c>
      <c r="I30" s="27">
        <v>1.98</v>
      </c>
    </row>
    <row r="31" spans="1:9" x14ac:dyDescent="0.25">
      <c r="A31" s="8">
        <v>17</v>
      </c>
      <c r="B31" s="69" t="s">
        <v>29</v>
      </c>
      <c r="C31" s="69"/>
      <c r="D31" s="46">
        <f t="shared" si="0"/>
        <v>22408.400000000001</v>
      </c>
      <c r="E31" s="22">
        <f t="shared" si="1"/>
        <v>17606.600000000002</v>
      </c>
      <c r="F31" s="22">
        <f>H31*G7</f>
        <v>3201.2000000000003</v>
      </c>
      <c r="G31" s="22">
        <f>I31*G7</f>
        <v>3521.32</v>
      </c>
      <c r="H31" s="56">
        <v>0.8</v>
      </c>
      <c r="I31" s="27">
        <v>0.88</v>
      </c>
    </row>
    <row r="32" spans="1:9" x14ac:dyDescent="0.25">
      <c r="A32" s="8">
        <v>18</v>
      </c>
      <c r="B32" s="67" t="s">
        <v>30</v>
      </c>
      <c r="C32" s="68"/>
      <c r="D32" s="47">
        <f t="shared" si="0"/>
        <v>100837.8</v>
      </c>
      <c r="E32" s="22">
        <f t="shared" si="1"/>
        <v>79229.7</v>
      </c>
      <c r="F32" s="22">
        <f>H32*G7</f>
        <v>14405.4</v>
      </c>
      <c r="G32" s="22">
        <f>I32*G7</f>
        <v>15845.94</v>
      </c>
      <c r="H32" s="56">
        <v>3.6</v>
      </c>
      <c r="I32" s="27">
        <v>3.96</v>
      </c>
    </row>
    <row r="33" spans="1:9" x14ac:dyDescent="0.25">
      <c r="A33" s="8">
        <v>19</v>
      </c>
      <c r="B33" s="67" t="s">
        <v>31</v>
      </c>
      <c r="C33" s="68"/>
      <c r="D33" s="47">
        <f t="shared" si="0"/>
        <v>33612.6</v>
      </c>
      <c r="E33" s="22">
        <f t="shared" si="1"/>
        <v>26409.9</v>
      </c>
      <c r="F33" s="22">
        <f>H33*G7</f>
        <v>4801.8</v>
      </c>
      <c r="G33" s="22">
        <f>I33*G7</f>
        <v>5281.9800000000005</v>
      </c>
      <c r="H33" s="56">
        <v>1.2</v>
      </c>
      <c r="I33" s="27">
        <v>1.32</v>
      </c>
    </row>
    <row r="34" spans="1:9" ht="15.75" thickBot="1" x14ac:dyDescent="0.3">
      <c r="A34" s="9"/>
      <c r="B34" s="65" t="s">
        <v>32</v>
      </c>
      <c r="C34" s="65"/>
      <c r="D34" s="45">
        <f t="shared" ref="D34:I34" si="2">SUM(D15:D33)</f>
        <v>811744.29</v>
      </c>
      <c r="E34" s="21">
        <f t="shared" si="2"/>
        <v>645642.02499999991</v>
      </c>
      <c r="F34" s="21">
        <f t="shared" si="2"/>
        <v>115963.47</v>
      </c>
      <c r="G34" s="21">
        <f t="shared" si="2"/>
        <v>129128.40500000001</v>
      </c>
      <c r="H34" s="58">
        <f t="shared" si="2"/>
        <v>28.98</v>
      </c>
      <c r="I34" s="26">
        <f t="shared" si="2"/>
        <v>32.269999999999996</v>
      </c>
    </row>
    <row r="35" spans="1:9" ht="33.75" customHeight="1" thickBot="1" x14ac:dyDescent="0.3">
      <c r="A35" s="10"/>
      <c r="B35" s="84" t="s">
        <v>43</v>
      </c>
      <c r="C35" s="84"/>
      <c r="D35" s="52">
        <f>D12-D34</f>
        <v>-49858.690000000061</v>
      </c>
      <c r="E35" s="53">
        <f>E12-E34</f>
        <v>-47017.624999999884</v>
      </c>
      <c r="F35" s="23"/>
      <c r="G35" s="25"/>
      <c r="H35" s="25"/>
      <c r="I35" s="30"/>
    </row>
    <row r="36" spans="1:9" ht="41.25" customHeight="1" thickBot="1" x14ac:dyDescent="0.3">
      <c r="A36" s="49"/>
      <c r="B36" s="66" t="s">
        <v>44</v>
      </c>
      <c r="C36" s="66"/>
      <c r="D36" s="82">
        <f>D35+E35</f>
        <v>-96876.314999999944</v>
      </c>
      <c r="E36" s="83"/>
      <c r="F36" s="50"/>
      <c r="G36" s="50"/>
      <c r="H36" s="50"/>
      <c r="I36" s="5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</sheetData>
  <mergeCells count="31">
    <mergeCell ref="A12:C12"/>
    <mergeCell ref="B14:C14"/>
    <mergeCell ref="B15:C15"/>
    <mergeCell ref="B16:C16"/>
    <mergeCell ref="A10:C10"/>
    <mergeCell ref="B26:C26"/>
    <mergeCell ref="B27:C27"/>
    <mergeCell ref="B28:C28"/>
    <mergeCell ref="B29:C29"/>
    <mergeCell ref="B17:C17"/>
    <mergeCell ref="B18:C18"/>
    <mergeCell ref="B19:C19"/>
    <mergeCell ref="B20:C20"/>
    <mergeCell ref="B23:C23"/>
    <mergeCell ref="B22:C22"/>
    <mergeCell ref="B36:C36"/>
    <mergeCell ref="D36:E36"/>
    <mergeCell ref="B21:C21"/>
    <mergeCell ref="A4:I4"/>
    <mergeCell ref="A5:I5"/>
    <mergeCell ref="A6:I6"/>
    <mergeCell ref="A7:E7"/>
    <mergeCell ref="A8:I8"/>
    <mergeCell ref="B30:C30"/>
    <mergeCell ref="B31:C31"/>
    <mergeCell ref="B32:C32"/>
    <mergeCell ref="B33:C33"/>
    <mergeCell ref="B34:C34"/>
    <mergeCell ref="B35:C35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 31 июля 2018</vt:lpstr>
      <vt:lpstr>с 1 августа 2018</vt:lpstr>
      <vt:lpstr>с 1 января по 31 декабря</vt:lpstr>
      <vt:lpstr>2019  г.</vt:lpstr>
      <vt:lpstr>2020 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2021-03-30T08:01:59Z</dcterms:modified>
</cp:coreProperties>
</file>